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stainablehealthcarecoalit-my.sharepoint.com/personal/keith_shcoalition_org/Documents/Documents/SHC/Collaborations/CSH/SBRI - CSH 2023/Maternity Guidance/"/>
    </mc:Choice>
  </mc:AlternateContent>
  <xr:revisionPtr revIDLastSave="157" documentId="8_{60C320A2-DAF3-455A-ABAC-74FD5B0EE99B}" xr6:coauthVersionLast="47" xr6:coauthVersionMax="47" xr10:uidLastSave="{AFC8B34B-E9A6-46DA-88BE-40A812112494}"/>
  <bookViews>
    <workbookView xWindow="-120" yWindow="-120" windowWidth="29040" windowHeight="15720" xr2:uid="{D8330E40-8C68-422C-9104-3FEBA8571EA1}"/>
  </bookViews>
  <sheets>
    <sheet name="Overview" sheetId="1" r:id="rId1"/>
    <sheet name="Antenatal" sheetId="2" r:id="rId2"/>
    <sheet name="MW-led Intrapartum" sheetId="3" r:id="rId3"/>
    <sheet name="OG-led Intrapartum" sheetId="4" r:id="rId4"/>
    <sheet name="Postnatal" sheetId="7" r:id="rId5"/>
    <sheet name="Infant feeding" sheetId="15" r:id="rId6"/>
    <sheet name="Hypertension" sheetId="9" r:id="rId7"/>
    <sheet name="Pelvic floor" sheetId="19" r:id="rId8"/>
    <sheet name="Results" sheetId="18" r:id="rId9"/>
    <sheet name="Calculations" sheetId="16" state="hidden" r:id="rId10"/>
    <sheet name="Emission Factors" sheetId="12" state="hidden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2" i="16" l="1"/>
  <c r="U61" i="16"/>
  <c r="Z46" i="16"/>
  <c r="D31" i="16"/>
  <c r="I31" i="16" s="1"/>
  <c r="K31" i="16" s="1"/>
  <c r="E20" i="16"/>
  <c r="D20" i="16"/>
  <c r="D57" i="16"/>
  <c r="E57" i="16"/>
  <c r="C15" i="12"/>
  <c r="H5" i="16" s="1"/>
  <c r="D37" i="16"/>
  <c r="H37" i="16" s="1"/>
  <c r="K37" i="16" s="1"/>
  <c r="L37" i="16" s="1"/>
  <c r="D19" i="16"/>
  <c r="H19" i="16" s="1"/>
  <c r="K19" i="16" s="1"/>
  <c r="L19" i="16" s="1"/>
  <c r="D26" i="16"/>
  <c r="H26" i="16" s="1"/>
  <c r="D7" i="16"/>
  <c r="G7" i="16" s="1"/>
  <c r="K7" i="16" s="1"/>
  <c r="L7" i="16" s="1"/>
  <c r="D6" i="16"/>
  <c r="H6" i="16" s="1"/>
  <c r="D5" i="16"/>
  <c r="F5" i="16" s="1"/>
  <c r="D4" i="16"/>
  <c r="H4" i="16" s="1"/>
  <c r="D3" i="16"/>
  <c r="H3" i="16" s="1"/>
  <c r="D2" i="16"/>
  <c r="H2" i="16" s="1"/>
  <c r="W19" i="16"/>
  <c r="D8" i="16"/>
  <c r="H8" i="16" s="1"/>
  <c r="K8" i="16" s="1"/>
  <c r="L8" i="16" s="1"/>
  <c r="D9" i="16"/>
  <c r="D10" i="16"/>
  <c r="F10" i="16" s="1"/>
  <c r="D11" i="16"/>
  <c r="D12" i="16"/>
  <c r="H12" i="16" s="1"/>
  <c r="K12" i="16" s="1"/>
  <c r="D13" i="16"/>
  <c r="D14" i="16"/>
  <c r="G14" i="16"/>
  <c r="K14" i="16" s="1"/>
  <c r="L14" i="16" s="1"/>
  <c r="W14" i="16"/>
  <c r="D15" i="16"/>
  <c r="I15" i="16" s="1"/>
  <c r="S32" i="16" s="1"/>
  <c r="W15" i="16"/>
  <c r="D16" i="16"/>
  <c r="F16" i="16" s="1"/>
  <c r="K16" i="16" s="1"/>
  <c r="W16" i="16"/>
  <c r="D17" i="16"/>
  <c r="F17" i="16" s="1"/>
  <c r="W17" i="16"/>
  <c r="D18" i="16"/>
  <c r="F18" i="16" s="1"/>
  <c r="K18" i="16" s="1"/>
  <c r="L18" i="16" s="1"/>
  <c r="W18" i="16"/>
  <c r="H20" i="16"/>
  <c r="D21" i="16"/>
  <c r="J21" i="16" s="1"/>
  <c r="D22" i="16"/>
  <c r="J22" i="16" s="1"/>
  <c r="D23" i="16"/>
  <c r="F23" i="16" s="1"/>
  <c r="K23" i="16" s="1"/>
  <c r="L23" i="16" s="1"/>
  <c r="D24" i="16"/>
  <c r="F24" i="16" s="1"/>
  <c r="K24" i="16" s="1"/>
  <c r="L24" i="16" s="1"/>
  <c r="D25" i="16"/>
  <c r="F25" i="16" s="1"/>
  <c r="K25" i="16" s="1"/>
  <c r="L25" i="16" s="1"/>
  <c r="D27" i="16"/>
  <c r="H27" i="16" s="1"/>
  <c r="D28" i="16"/>
  <c r="J28" i="16" s="1"/>
  <c r="K28" i="16" s="1"/>
  <c r="L28" i="16" s="1"/>
  <c r="E28" i="16"/>
  <c r="D29" i="16"/>
  <c r="J29" i="16" s="1"/>
  <c r="K29" i="16" s="1"/>
  <c r="L29" i="16" s="1"/>
  <c r="D30" i="16"/>
  <c r="G30" i="16" s="1"/>
  <c r="D32" i="16"/>
  <c r="J32" i="16" s="1"/>
  <c r="K32" i="16" s="1"/>
  <c r="E32" i="16"/>
  <c r="D33" i="16"/>
  <c r="J33" i="16" s="1"/>
  <c r="K33" i="16" s="1"/>
  <c r="L33" i="16" s="1"/>
  <c r="W30" i="16"/>
  <c r="D34" i="16"/>
  <c r="F34" i="16" s="1"/>
  <c r="K34" i="16" s="1"/>
  <c r="W31" i="16"/>
  <c r="D35" i="16"/>
  <c r="F35" i="16" s="1"/>
  <c r="K35" i="16" s="1"/>
  <c r="L35" i="16" s="1"/>
  <c r="W32" i="16"/>
  <c r="D36" i="16"/>
  <c r="F36" i="16" s="1"/>
  <c r="K36" i="16" s="1"/>
  <c r="L36" i="16" s="1"/>
  <c r="W33" i="16"/>
  <c r="D38" i="16"/>
  <c r="E38" i="16"/>
  <c r="H38" i="16" s="1"/>
  <c r="K38" i="16" s="1"/>
  <c r="D39" i="16"/>
  <c r="J39" i="16" s="1"/>
  <c r="K39" i="16" s="1"/>
  <c r="L39" i="16" s="1"/>
  <c r="D40" i="16"/>
  <c r="J40" i="16" s="1"/>
  <c r="K40" i="16" s="1"/>
  <c r="L40" i="16" s="1"/>
  <c r="D41" i="16"/>
  <c r="J41" i="16" s="1"/>
  <c r="K41" i="16" s="1"/>
  <c r="L41" i="16" s="1"/>
  <c r="D42" i="16"/>
  <c r="J42" i="16" s="1"/>
  <c r="K42" i="16" s="1"/>
  <c r="L42" i="16" s="1"/>
  <c r="D43" i="16"/>
  <c r="J43" i="16" s="1"/>
  <c r="K43" i="16" s="1"/>
  <c r="L43" i="16" s="1"/>
  <c r="D44" i="16"/>
  <c r="I44" i="16" s="1"/>
  <c r="D45" i="16"/>
  <c r="E45" i="16"/>
  <c r="R41" i="16"/>
  <c r="Z15" i="16" s="1"/>
  <c r="D46" i="16"/>
  <c r="E46" i="16"/>
  <c r="D47" i="16"/>
  <c r="D48" i="16"/>
  <c r="Z44" i="16"/>
  <c r="D49" i="16"/>
  <c r="G48" i="16" s="1"/>
  <c r="K48" i="16" s="1"/>
  <c r="AA61" i="16" s="1"/>
  <c r="AB61" i="16" s="1"/>
  <c r="Z45" i="16"/>
  <c r="D50" i="16"/>
  <c r="H50" i="16" s="1"/>
  <c r="D51" i="16"/>
  <c r="J51" i="16" s="1"/>
  <c r="Z47" i="16"/>
  <c r="D52" i="16"/>
  <c r="H52" i="16" s="1"/>
  <c r="K52" i="16" s="1"/>
  <c r="W48" i="16"/>
  <c r="D53" i="16"/>
  <c r="F53" i="16" s="1"/>
  <c r="S72" i="16" s="1"/>
  <c r="O49" i="16"/>
  <c r="D54" i="16"/>
  <c r="E54" i="16"/>
  <c r="D55" i="16"/>
  <c r="D56" i="16"/>
  <c r="E56" i="16"/>
  <c r="H56" i="16" s="1"/>
  <c r="D58" i="16"/>
  <c r="F58" i="16" s="1"/>
  <c r="D59" i="16"/>
  <c r="F59" i="16" s="1"/>
  <c r="D60" i="16"/>
  <c r="I60" i="16" s="1"/>
  <c r="S86" i="16" s="1"/>
  <c r="D61" i="16"/>
  <c r="Z57" i="16"/>
  <c r="Z59" i="16" s="1"/>
  <c r="D62" i="16"/>
  <c r="H62" i="16" s="1"/>
  <c r="D63" i="16"/>
  <c r="G63" i="16" s="1"/>
  <c r="D64" i="16"/>
  <c r="I64" i="16" s="1"/>
  <c r="S100" i="16" s="1"/>
  <c r="S61" i="16"/>
  <c r="T61" i="16"/>
  <c r="S62" i="16"/>
  <c r="T62" i="16" s="1"/>
  <c r="O63" i="16"/>
  <c r="W63" i="16"/>
  <c r="R70" i="16"/>
  <c r="Z17" i="16" s="1"/>
  <c r="O75" i="16"/>
  <c r="R82" i="16"/>
  <c r="Z18" i="16" s="1"/>
  <c r="O88" i="16"/>
  <c r="S101" i="16"/>
  <c r="T101" i="16" s="1"/>
  <c r="O102" i="16"/>
  <c r="J55" i="16" l="1"/>
  <c r="K55" i="16" s="1"/>
  <c r="L55" i="16" s="1"/>
  <c r="H47" i="16"/>
  <c r="H61" i="16"/>
  <c r="H13" i="16"/>
  <c r="H59" i="16"/>
  <c r="F49" i="16"/>
  <c r="H9" i="16"/>
  <c r="H49" i="16"/>
  <c r="H58" i="16"/>
  <c r="K58" i="16" s="1"/>
  <c r="L58" i="16" s="1"/>
  <c r="J54" i="16"/>
  <c r="K54" i="16" s="1"/>
  <c r="L54" i="16" s="1"/>
  <c r="J57" i="16"/>
  <c r="K57" i="16" s="1"/>
  <c r="L57" i="16" s="1"/>
  <c r="H60" i="16"/>
  <c r="H53" i="16"/>
  <c r="K53" i="16" s="1"/>
  <c r="L53" i="16" s="1"/>
  <c r="F47" i="16"/>
  <c r="H15" i="16"/>
  <c r="K26" i="16"/>
  <c r="L26" i="16" s="1"/>
  <c r="I45" i="16"/>
  <c r="K45" i="16" s="1"/>
  <c r="L45" i="16" s="1"/>
  <c r="F9" i="16"/>
  <c r="L38" i="16"/>
  <c r="K20" i="16"/>
  <c r="L20" i="16" s="1"/>
  <c r="K5" i="16"/>
  <c r="L5" i="16" s="1"/>
  <c r="K4" i="16"/>
  <c r="L4" i="16" s="1"/>
  <c r="S44" i="16"/>
  <c r="K30" i="16"/>
  <c r="L30" i="16" s="1"/>
  <c r="S98" i="16"/>
  <c r="K63" i="16"/>
  <c r="L63" i="16" s="1"/>
  <c r="F6" i="16"/>
  <c r="K6" i="16" s="1"/>
  <c r="L6" i="16" s="1"/>
  <c r="F62" i="16"/>
  <c r="K62" i="16" s="1"/>
  <c r="L62" i="16" s="1"/>
  <c r="Z61" i="16"/>
  <c r="AC61" i="16" s="1"/>
  <c r="K2" i="16"/>
  <c r="L2" i="16" s="1"/>
  <c r="K44" i="16"/>
  <c r="L44" i="16" s="1"/>
  <c r="S46" i="16"/>
  <c r="Z60" i="16"/>
  <c r="I46" i="16"/>
  <c r="K46" i="16" s="1"/>
  <c r="L46" i="16" s="1"/>
  <c r="F15" i="16"/>
  <c r="K3" i="16"/>
  <c r="L3" i="16" s="1"/>
  <c r="L48" i="16"/>
  <c r="S59" i="16"/>
  <c r="L52" i="16"/>
  <c r="T86" i="16"/>
  <c r="Z42" i="16"/>
  <c r="L12" i="16"/>
  <c r="Z62" i="16"/>
  <c r="H10" i="16"/>
  <c r="K10" i="16" s="1"/>
  <c r="Z48" i="16"/>
  <c r="T32" i="16"/>
  <c r="L32" i="16"/>
  <c r="F13" i="16"/>
  <c r="K17" i="16"/>
  <c r="S43" i="16"/>
  <c r="U43" i="16" s="1"/>
  <c r="F61" i="16"/>
  <c r="R95" i="16"/>
  <c r="Z19" i="16" s="1"/>
  <c r="K59" i="16"/>
  <c r="L59" i="16" s="1"/>
  <c r="S15" i="16"/>
  <c r="S30" i="16"/>
  <c r="T100" i="16"/>
  <c r="T72" i="16"/>
  <c r="S17" i="16"/>
  <c r="K51" i="16"/>
  <c r="S74" i="16"/>
  <c r="L34" i="16"/>
  <c r="K27" i="16"/>
  <c r="L27" i="16" s="1"/>
  <c r="S45" i="16"/>
  <c r="U45" i="16" s="1"/>
  <c r="K22" i="16"/>
  <c r="L22" i="16" s="1"/>
  <c r="K56" i="16"/>
  <c r="L56" i="16" s="1"/>
  <c r="F60" i="16"/>
  <c r="F64" i="16"/>
  <c r="H64" i="16"/>
  <c r="K50" i="16"/>
  <c r="S48" i="16"/>
  <c r="U48" i="16" s="1"/>
  <c r="K21" i="16"/>
  <c r="L21" i="16" s="1"/>
  <c r="L16" i="16"/>
  <c r="F11" i="16"/>
  <c r="H11" i="16"/>
  <c r="K49" i="16" l="1"/>
  <c r="K47" i="16"/>
  <c r="T59" i="16"/>
  <c r="U59" i="16"/>
  <c r="T44" i="16"/>
  <c r="U44" i="16"/>
  <c r="K9" i="16"/>
  <c r="L9" i="16" s="1"/>
  <c r="T46" i="16"/>
  <c r="U46" i="16"/>
  <c r="S87" i="16"/>
  <c r="T87" i="16" s="1"/>
  <c r="S85" i="16"/>
  <c r="T85" i="16" s="1"/>
  <c r="S19" i="16"/>
  <c r="T19" i="16" s="1"/>
  <c r="K60" i="16"/>
  <c r="L60" i="16" s="1"/>
  <c r="K15" i="16"/>
  <c r="L15" i="16" s="1"/>
  <c r="S73" i="16"/>
  <c r="S75" i="16" s="1"/>
  <c r="U75" i="16" s="1"/>
  <c r="AA46" i="16"/>
  <c r="Z63" i="16"/>
  <c r="S18" i="16"/>
  <c r="S47" i="16"/>
  <c r="S60" i="16"/>
  <c r="S29" i="16"/>
  <c r="L10" i="16"/>
  <c r="AA42" i="16"/>
  <c r="AC42" i="16" s="1"/>
  <c r="S16" i="16"/>
  <c r="T16" i="16" s="1"/>
  <c r="AA44" i="16"/>
  <c r="AC44" i="16" s="1"/>
  <c r="S31" i="16"/>
  <c r="T31" i="16" s="1"/>
  <c r="AA45" i="16"/>
  <c r="AC45" i="16" s="1"/>
  <c r="T15" i="16"/>
  <c r="L51" i="16"/>
  <c r="S70" i="16"/>
  <c r="U70" i="16" s="1"/>
  <c r="L50" i="16"/>
  <c r="AA62" i="16"/>
  <c r="T17" i="16"/>
  <c r="K64" i="16"/>
  <c r="L64" i="16" s="1"/>
  <c r="S99" i="16"/>
  <c r="K13" i="16"/>
  <c r="L13" i="16" s="1"/>
  <c r="L49" i="16"/>
  <c r="AA60" i="16"/>
  <c r="S84" i="16"/>
  <c r="T48" i="16"/>
  <c r="T74" i="16"/>
  <c r="S58" i="16"/>
  <c r="U58" i="16" s="1"/>
  <c r="S14" i="16"/>
  <c r="K61" i="16"/>
  <c r="S97" i="16"/>
  <c r="T45" i="16"/>
  <c r="T43" i="16"/>
  <c r="K11" i="16"/>
  <c r="L17" i="16"/>
  <c r="S41" i="16"/>
  <c r="U41" i="16" s="1"/>
  <c r="AA47" i="16"/>
  <c r="AC47" i="16" s="1"/>
  <c r="T30" i="16"/>
  <c r="AA57" i="16" l="1"/>
  <c r="AB57" i="16" s="1"/>
  <c r="AA59" i="16"/>
  <c r="AC59" i="16" s="1"/>
  <c r="S56" i="16"/>
  <c r="AA16" i="16" s="1"/>
  <c r="L47" i="16"/>
  <c r="T60" i="16"/>
  <c r="U60" i="16"/>
  <c r="S49" i="16"/>
  <c r="U49" i="16" s="1"/>
  <c r="U47" i="16"/>
  <c r="AB46" i="16"/>
  <c r="AC46" i="16"/>
  <c r="S95" i="16"/>
  <c r="U95" i="16" s="1"/>
  <c r="S82" i="16"/>
  <c r="U82" i="16" s="1"/>
  <c r="T47" i="16"/>
  <c r="T49" i="16" s="1"/>
  <c r="T18" i="16"/>
  <c r="T29" i="16"/>
  <c r="T33" i="16" s="1"/>
  <c r="T73" i="16"/>
  <c r="T75" i="16" s="1"/>
  <c r="AB42" i="16"/>
  <c r="AB44" i="16"/>
  <c r="AB45" i="16"/>
  <c r="S12" i="16"/>
  <c r="T98" i="16"/>
  <c r="S33" i="16"/>
  <c r="AA12" i="16"/>
  <c r="S88" i="16"/>
  <c r="U88" i="16" s="1"/>
  <c r="T84" i="16"/>
  <c r="T88" i="16" s="1"/>
  <c r="T70" i="16"/>
  <c r="AA17" i="16"/>
  <c r="AC60" i="16"/>
  <c r="AB60" i="16"/>
  <c r="AB47" i="16"/>
  <c r="S102" i="16"/>
  <c r="U102" i="16" s="1"/>
  <c r="T97" i="16"/>
  <c r="T41" i="16"/>
  <c r="AA15" i="16"/>
  <c r="L61" i="16"/>
  <c r="T99" i="16"/>
  <c r="AA48" i="16"/>
  <c r="AC48" i="16" s="1"/>
  <c r="AB62" i="16"/>
  <c r="AC62" i="16"/>
  <c r="L11" i="16"/>
  <c r="AA30" i="16"/>
  <c r="AA31" i="16"/>
  <c r="S27" i="16"/>
  <c r="AA28" i="16"/>
  <c r="AA32" i="16"/>
  <c r="AA33" i="16"/>
  <c r="T14" i="16"/>
  <c r="S20" i="16"/>
  <c r="T58" i="16"/>
  <c r="S63" i="16"/>
  <c r="U63" i="16" s="1"/>
  <c r="AC57" i="16"/>
  <c r="T56" i="16" l="1"/>
  <c r="T63" i="16"/>
  <c r="AA63" i="16"/>
  <c r="AC63" i="16" s="1"/>
  <c r="AB59" i="16"/>
  <c r="AB63" i="16" s="1"/>
  <c r="AA18" i="16"/>
  <c r="AB18" i="16" s="1"/>
  <c r="T82" i="16"/>
  <c r="T20" i="16"/>
  <c r="AB48" i="16"/>
  <c r="T102" i="16"/>
  <c r="AB31" i="16"/>
  <c r="AB30" i="16"/>
  <c r="AA34" i="16"/>
  <c r="AB17" i="16"/>
  <c r="T95" i="16"/>
  <c r="AA19" i="16"/>
  <c r="AB15" i="16"/>
  <c r="AB16" i="16"/>
  <c r="AB33" i="16"/>
  <c r="AB12" i="16"/>
  <c r="AB32" i="16"/>
  <c r="T12" i="16"/>
  <c r="AB28" i="16"/>
  <c r="AA14" i="16"/>
  <c r="T27" i="16"/>
  <c r="AB19" i="16" l="1"/>
  <c r="AB34" i="16"/>
  <c r="AA20" i="16"/>
  <c r="AB14" i="16"/>
  <c r="AB20" i="16" l="1"/>
  <c r="E50" i="18" l="1"/>
  <c r="M24" i="18"/>
  <c r="N24" i="18"/>
  <c r="O24" i="18"/>
  <c r="M25" i="18"/>
  <c r="N25" i="18"/>
  <c r="O25" i="18"/>
  <c r="D93" i="18"/>
  <c r="T3" i="19"/>
  <c r="I12" i="18"/>
  <c r="I10" i="18"/>
  <c r="I8" i="18"/>
  <c r="I6" i="18"/>
  <c r="P62" i="18"/>
  <c r="M61" i="18"/>
  <c r="E62" i="18"/>
  <c r="M45" i="18"/>
  <c r="M46" i="18"/>
  <c r="M48" i="18"/>
  <c r="M47" i="18"/>
  <c r="M23" i="18"/>
  <c r="L4" i="2"/>
  <c r="E61" i="18"/>
  <c r="R12" i="16" l="1"/>
  <c r="Z12" i="16"/>
  <c r="M26" i="18" s="1"/>
  <c r="R27" i="16"/>
  <c r="Z16" i="16"/>
  <c r="M22" i="18" s="1"/>
  <c r="R56" i="16"/>
  <c r="M21" i="18"/>
  <c r="D51" i="18"/>
  <c r="D84" i="18"/>
  <c r="D73" i="18"/>
  <c r="F90" i="18"/>
  <c r="M49" i="18"/>
  <c r="M58" i="18"/>
  <c r="M59" i="18"/>
  <c r="M60" i="18"/>
  <c r="F61" i="18"/>
  <c r="F62" i="18"/>
  <c r="T3" i="9"/>
  <c r="U56" i="16" l="1"/>
  <c r="D63" i="18"/>
  <c r="Z28" i="16"/>
  <c r="Z14" i="16"/>
  <c r="M20" i="18" s="1"/>
  <c r="U33" i="16"/>
  <c r="U27" i="16"/>
  <c r="U32" i="16"/>
  <c r="U72" i="16"/>
  <c r="G61" i="18"/>
  <c r="U86" i="16"/>
  <c r="G82" i="18" s="1"/>
  <c r="U101" i="16"/>
  <c r="U100" i="16"/>
  <c r="U87" i="16"/>
  <c r="U74" i="16"/>
  <c r="U30" i="16"/>
  <c r="U85" i="16"/>
  <c r="U19" i="16"/>
  <c r="U15" i="16"/>
  <c r="U17" i="16"/>
  <c r="U18" i="16"/>
  <c r="U14" i="16"/>
  <c r="U84" i="16"/>
  <c r="U29" i="16"/>
  <c r="U98" i="16"/>
  <c r="U99" i="16"/>
  <c r="G91" i="18" s="1"/>
  <c r="U16" i="16"/>
  <c r="U31" i="16"/>
  <c r="U73" i="16"/>
  <c r="U97" i="16"/>
  <c r="G90" i="18" s="1"/>
  <c r="U20" i="16"/>
  <c r="AC17" i="16"/>
  <c r="AC32" i="16"/>
  <c r="U12" i="16"/>
  <c r="AC15" i="16"/>
  <c r="AC31" i="16"/>
  <c r="AC33" i="16"/>
  <c r="AC18" i="16"/>
  <c r="P24" i="18" s="1"/>
  <c r="AC12" i="16"/>
  <c r="AC16" i="16"/>
  <c r="AC30" i="16"/>
  <c r="AC19" i="16"/>
  <c r="P25" i="18" s="1"/>
  <c r="AC14" i="16"/>
  <c r="AC20" i="16"/>
  <c r="D37" i="18"/>
  <c r="E91" i="18"/>
  <c r="F91" i="18"/>
  <c r="F82" i="18"/>
  <c r="E82" i="18"/>
  <c r="E90" i="18"/>
  <c r="D26" i="18"/>
  <c r="E80" i="18"/>
  <c r="G62" i="18"/>
  <c r="E71" i="18"/>
  <c r="E81" i="18"/>
  <c r="E83" i="18"/>
  <c r="E45" i="18"/>
  <c r="E46" i="18"/>
  <c r="E59" i="18"/>
  <c r="E47" i="18"/>
  <c r="E72" i="18"/>
  <c r="E48" i="18"/>
  <c r="E23" i="18"/>
  <c r="Z32" i="16" l="1"/>
  <c r="M35" i="18" s="1"/>
  <c r="Z31" i="16"/>
  <c r="M34" i="18" s="1"/>
  <c r="Z33" i="16"/>
  <c r="M36" i="18" s="1"/>
  <c r="Z30" i="16"/>
  <c r="AC28" i="16"/>
  <c r="AC34" i="16"/>
  <c r="E21" i="18"/>
  <c r="G21" i="18"/>
  <c r="E22" i="18"/>
  <c r="E25" i="18"/>
  <c r="E92" i="18"/>
  <c r="G92" i="18"/>
  <c r="G34" i="18"/>
  <c r="E34" i="18"/>
  <c r="E20" i="18"/>
  <c r="N61" i="18"/>
  <c r="E58" i="18"/>
  <c r="E70" i="18"/>
  <c r="G72" i="18"/>
  <c r="F72" i="18"/>
  <c r="F47" i="18"/>
  <c r="G47" i="18"/>
  <c r="F83" i="18"/>
  <c r="G83" i="18"/>
  <c r="G71" i="18"/>
  <c r="F71" i="18"/>
  <c r="G23" i="18"/>
  <c r="E49" i="18"/>
  <c r="G80" i="18"/>
  <c r="F80" i="18"/>
  <c r="F45" i="18"/>
  <c r="G45" i="18"/>
  <c r="G20" i="18"/>
  <c r="G59" i="18"/>
  <c r="F59" i="18"/>
  <c r="G48" i="18"/>
  <c r="F48" i="18"/>
  <c r="F46" i="18"/>
  <c r="G46" i="18"/>
  <c r="G81" i="18"/>
  <c r="F81" i="18"/>
  <c r="G60" i="18"/>
  <c r="F21" i="18"/>
  <c r="F34" i="18"/>
  <c r="M4" i="15"/>
  <c r="S4" i="7"/>
  <c r="S4" i="4"/>
  <c r="S4" i="3"/>
  <c r="P4" i="2"/>
  <c r="Z34" i="16" l="1"/>
  <c r="M37" i="18" s="1"/>
  <c r="M33" i="18"/>
  <c r="G93" i="18"/>
  <c r="E93" i="18"/>
  <c r="G24" i="18"/>
  <c r="E24" i="18"/>
  <c r="G35" i="18"/>
  <c r="E35" i="18"/>
  <c r="P58" i="18"/>
  <c r="N58" i="18"/>
  <c r="O46" i="18"/>
  <c r="N46" i="18"/>
  <c r="O47" i="18"/>
  <c r="N47" i="18"/>
  <c r="P60" i="18"/>
  <c r="N60" i="18"/>
  <c r="G25" i="18"/>
  <c r="G33" i="18"/>
  <c r="E33" i="18"/>
  <c r="O60" i="18"/>
  <c r="G22" i="18"/>
  <c r="F92" i="18"/>
  <c r="F93" i="18"/>
  <c r="G84" i="18"/>
  <c r="E84" i="18"/>
  <c r="G36" i="18"/>
  <c r="E36" i="18"/>
  <c r="P59" i="18"/>
  <c r="N59" i="18"/>
  <c r="F60" i="18"/>
  <c r="E60" i="18"/>
  <c r="O59" i="18"/>
  <c r="F24" i="18"/>
  <c r="P61" i="18"/>
  <c r="O61" i="18"/>
  <c r="N34" i="18"/>
  <c r="N33" i="18"/>
  <c r="P46" i="18"/>
  <c r="N45" i="18"/>
  <c r="P47" i="18"/>
  <c r="N23" i="18"/>
  <c r="F84" i="18"/>
  <c r="G49" i="18"/>
  <c r="F49" i="18"/>
  <c r="G50" i="18"/>
  <c r="F50" i="18"/>
  <c r="G70" i="18"/>
  <c r="G58" i="18"/>
  <c r="F25" i="18"/>
  <c r="F35" i="18"/>
  <c r="F22" i="18"/>
  <c r="F23" i="18"/>
  <c r="F36" i="18"/>
  <c r="F20" i="18"/>
  <c r="F33" i="18"/>
  <c r="O35" i="18" l="1"/>
  <c r="N35" i="18"/>
  <c r="O36" i="18"/>
  <c r="N36" i="18"/>
  <c r="P48" i="18"/>
  <c r="N48" i="18"/>
  <c r="G51" i="18"/>
  <c r="E51" i="18"/>
  <c r="F63" i="18"/>
  <c r="F58" i="18"/>
  <c r="G37" i="18"/>
  <c r="E37" i="18"/>
  <c r="E63" i="18"/>
  <c r="G63" i="18"/>
  <c r="F73" i="18"/>
  <c r="F70" i="18"/>
  <c r="G73" i="18"/>
  <c r="E73" i="18"/>
  <c r="G26" i="18"/>
  <c r="E26" i="18"/>
  <c r="P35" i="18"/>
  <c r="P36" i="18"/>
  <c r="O33" i="18"/>
  <c r="P33" i="18"/>
  <c r="P34" i="18"/>
  <c r="O34" i="18"/>
  <c r="O48" i="18"/>
  <c r="F51" i="18"/>
  <c r="P45" i="18"/>
  <c r="O45" i="18"/>
  <c r="F37" i="18"/>
  <c r="N20" i="18"/>
  <c r="N62" i="18"/>
  <c r="P23" i="18"/>
  <c r="O23" i="18"/>
  <c r="N21" i="18"/>
  <c r="N22" i="18"/>
  <c r="F26" i="18"/>
  <c r="O62" i="18" l="1"/>
  <c r="O58" i="18"/>
  <c r="P49" i="18"/>
  <c r="N49" i="18"/>
  <c r="P37" i="18"/>
  <c r="N37" i="18"/>
  <c r="O37" i="18"/>
  <c r="O49" i="18"/>
  <c r="O21" i="18"/>
  <c r="P21" i="18"/>
  <c r="O20" i="18"/>
  <c r="P20" i="18"/>
  <c r="P22" i="18"/>
  <c r="O22" i="18"/>
  <c r="P26" i="18" l="1"/>
  <c r="N26" i="18"/>
  <c r="O26" i="18"/>
  <c r="M62" i="18"/>
</calcChain>
</file>

<file path=xl/sharedStrings.xml><?xml version="1.0" encoding="utf-8"?>
<sst xmlns="http://schemas.openxmlformats.org/spreadsheetml/2006/main" count="643" uniqueCount="283">
  <si>
    <t>Trust/unit name:</t>
  </si>
  <si>
    <t>Time period covered by the pathway data:</t>
  </si>
  <si>
    <t>Number of women entering the pathway:</t>
  </si>
  <si>
    <t>by post:</t>
  </si>
  <si>
    <t>by email:</t>
  </si>
  <si>
    <t>by telehealth or phone:</t>
  </si>
  <si>
    <t>Number of antenatal clinics attended:</t>
  </si>
  <si>
    <t>at outpatients:</t>
  </si>
  <si>
    <t>Number of antenatal classes attended:</t>
  </si>
  <si>
    <t>Number of ultrasound scans performed:</t>
  </si>
  <si>
    <t>at patient's home:</t>
  </si>
  <si>
    <t>at third party premises:</t>
  </si>
  <si>
    <t>Number of antenatal screen sampling events:</t>
  </si>
  <si>
    <t xml:space="preserve">for the time period: </t>
  </si>
  <si>
    <t>Number of referral forms/admission information packs processed:</t>
  </si>
  <si>
    <t>Antenatal care pathway</t>
  </si>
  <si>
    <t>Maternity care pathway overview</t>
  </si>
  <si>
    <t>Please enter general information about the pathway here and click on the pathway component map to enter data for each pathway component</t>
  </si>
  <si>
    <t>Thank you for providing information to the Maternity Care Pathway project</t>
  </si>
  <si>
    <t>Entonox</t>
  </si>
  <si>
    <t>Midwife-led intrapartum care pathway</t>
  </si>
  <si>
    <t>In midwife-led standalone unit:</t>
  </si>
  <si>
    <t>In midwife-led attached unit:</t>
  </si>
  <si>
    <t>In patient's home:</t>
  </si>
  <si>
    <t>Epidural</t>
  </si>
  <si>
    <t>Number of patients transferred to obstetric unit:</t>
  </si>
  <si>
    <t>Number of follow-up visits before handover to community health visitor:</t>
  </si>
  <si>
    <r>
      <t>GHG Emissions (kg CO</t>
    </r>
    <r>
      <rPr>
        <b/>
        <vertAlign val="subscript"/>
        <sz val="10"/>
        <rFont val="Verdana (Body)"/>
      </rPr>
      <t>2</t>
    </r>
    <r>
      <rPr>
        <b/>
        <sz val="10"/>
        <rFont val="Verdana (Body)"/>
      </rPr>
      <t>e)</t>
    </r>
  </si>
  <si>
    <t>Unit</t>
  </si>
  <si>
    <t>Source</t>
  </si>
  <si>
    <t>Surgery</t>
  </si>
  <si>
    <t>Care Pathways: Guidance on Appraising Sustainability, November 2023</t>
  </si>
  <si>
    <t>Care Pathways: Guidance on Appraising Sustainability, Surgical Procedure Module, November 2024</t>
  </si>
  <si>
    <t>Diagnostics</t>
  </si>
  <si>
    <t>per scan</t>
  </si>
  <si>
    <t>McAlister S, McGain F, Petersen M, Story D, Charlesworth K, Ison G, Barratt A. The carbon footprint of hospital diagnostic imaging in Australia. Lancet Reg Health West Pac. 2022 May 3;24:100459. doi: 10.1016/j.lanwpc.2022.100459. PMID: 35538935; PMCID: PMC9079346.</t>
  </si>
  <si>
    <t>Ultrasound</t>
  </si>
  <si>
    <t>GP Consultation</t>
  </si>
  <si>
    <t>per visit</t>
  </si>
  <si>
    <t>Patient travel</t>
  </si>
  <si>
    <t>Self - to GP</t>
  </si>
  <si>
    <t>per one way trip</t>
  </si>
  <si>
    <t>Self - to elective care</t>
  </si>
  <si>
    <t>Provided non-emergency</t>
  </si>
  <si>
    <t xml:space="preserve">Provided emergency </t>
  </si>
  <si>
    <t>Inpatient admission</t>
  </si>
  <si>
    <t>per day</t>
  </si>
  <si>
    <t>Category</t>
  </si>
  <si>
    <t>Pharmaceuticals</t>
  </si>
  <si>
    <t>Default</t>
  </si>
  <si>
    <t>per hour of surgery</t>
  </si>
  <si>
    <t>Analgesia administered (number of patients):</t>
  </si>
  <si>
    <t>Entonox:</t>
  </si>
  <si>
    <t>Remifentanil:</t>
  </si>
  <si>
    <t>Epidural:</t>
  </si>
  <si>
    <t>Duration of entonox  analgesia (minutes):</t>
  </si>
  <si>
    <t>Mode of transport to unit (number of patients using each):</t>
  </si>
  <si>
    <t>Self travel to unit:</t>
  </si>
  <si>
    <t>Provided - non-emergency ambulance:</t>
  </si>
  <si>
    <t>Provided - emergency ambulance):</t>
  </si>
  <si>
    <t>Obstetric-led intrapartum care pathway</t>
  </si>
  <si>
    <t>Total duration of all patients staying in unit (days):</t>
  </si>
  <si>
    <t>Please enter the total number of the whole patient population entering midwife-led intrapartum care:</t>
  </si>
  <si>
    <t>Number of midwife-led labours in the time period in each setting:</t>
  </si>
  <si>
    <t>Please enter the total number for the whole patient population:</t>
  </si>
  <si>
    <t>Please enter the total number of the whole patient population entering obstetric-unit intrapartum care:</t>
  </si>
  <si>
    <t>Mode of induction (number of patients):</t>
  </si>
  <si>
    <t>Pharmacological induction:</t>
  </si>
  <si>
    <t>Balloon catheterisation:</t>
  </si>
  <si>
    <t>Osmotic cervical dilator:</t>
  </si>
  <si>
    <t>Amniotomy:</t>
  </si>
  <si>
    <t>Tocolosis to correct overstimulation:</t>
  </si>
  <si>
    <t>Contact email:</t>
  </si>
  <si>
    <t>Activities included in this pathway:</t>
  </si>
  <si>
    <t>Number of other diagnostic/screening tests performed:</t>
  </si>
  <si>
    <t>Induction - membrane sweeps performed:</t>
  </si>
  <si>
    <t>Caesareans performed:</t>
  </si>
  <si>
    <t>Emergency:</t>
  </si>
  <si>
    <t>Planned:</t>
  </si>
  <si>
    <t>Inductions performed:</t>
  </si>
  <si>
    <t>Postnatal care pathway</t>
  </si>
  <si>
    <t>Please enter the total number of the whole maternal patient population receiving postnatal care:</t>
  </si>
  <si>
    <t>Number of GP appointments attended:</t>
  </si>
  <si>
    <t>Number of health visitor appointments provided:</t>
  </si>
  <si>
    <t>at GP surgery:</t>
  </si>
  <si>
    <t>Number of midwife appointments provided:</t>
  </si>
  <si>
    <t>at outpatient clinics:</t>
  </si>
  <si>
    <t>Number of diagnostic tests performed:</t>
  </si>
  <si>
    <t>Number of referrals to secondary care:</t>
  </si>
  <si>
    <t>maternal care:</t>
  </si>
  <si>
    <t>Infant care:</t>
  </si>
  <si>
    <t>Hypertension and pre-eclampsia care pathway</t>
  </si>
  <si>
    <t>Please enter the total number of the whole patient population entering the hypertension &amp; pre-eclampsia care pathway:</t>
  </si>
  <si>
    <t>Number of patients with pre-existing hypertension:</t>
  </si>
  <si>
    <t>Number of women at high risk of pre-eclampsia:</t>
  </si>
  <si>
    <t>Number of PlGF tests administered:</t>
  </si>
  <si>
    <t>Number of courses of aspirin prescribed:</t>
  </si>
  <si>
    <t>Number of women admitted for pre-eclampsia:</t>
  </si>
  <si>
    <t>Average length of admission pre-partum:</t>
  </si>
  <si>
    <t>Number of post-partum outpatient blood pressure assessments performed:</t>
  </si>
  <si>
    <t>Infant feeding pathway</t>
  </si>
  <si>
    <t xml:space="preserve">Please enter the total number of each pathway for the number of live births </t>
  </si>
  <si>
    <t>for the time period:</t>
  </si>
  <si>
    <t xml:space="preserve">Number of mothers receiving infant feeding advice: </t>
  </si>
  <si>
    <t>leaflets:</t>
  </si>
  <si>
    <t>other:</t>
  </si>
  <si>
    <t xml:space="preserve">Number of mothers initiating breast feeding: </t>
  </si>
  <si>
    <t>Mix of breast and formula feeding:</t>
  </si>
  <si>
    <t>Total number of inpatient days due to physiological concerns:</t>
  </si>
  <si>
    <t>Total number of paediatric outpatient appointments due to physiological councerns:</t>
  </si>
  <si>
    <t>Number of patients showing signs of risk factors for pre-eclampsia:</t>
  </si>
  <si>
    <t>Number of patients receiving aspirin daily:</t>
  </si>
  <si>
    <t>Number of patients identfied as having hypertension:</t>
  </si>
  <si>
    <t>Number of additional hypertension appointments</t>
  </si>
  <si>
    <t>at GP surgery with midwife:</t>
  </si>
  <si>
    <t>at outpatient appointment:</t>
  </si>
  <si>
    <t>Number of growth scans performed:</t>
  </si>
  <si>
    <t>Number of patients who have blood pressure monitoring postnatal:</t>
  </si>
  <si>
    <t>Total cost of alternative hypertensive medication:</t>
  </si>
  <si>
    <t>Pre-eclampsia care:</t>
  </si>
  <si>
    <t>Hypertension care:</t>
  </si>
  <si>
    <t>Pethidine or diamorphine (im):</t>
  </si>
  <si>
    <t>Ultrasound scans provided (number of instances for all patients):</t>
  </si>
  <si>
    <t>Oxytocin:</t>
  </si>
  <si>
    <t>at midwife/outpatient clinic:</t>
  </si>
  <si>
    <t>Number of additional assessment appointments pre-partum:</t>
  </si>
  <si>
    <t>Exclusively breast feeding:</t>
  </si>
  <si>
    <t>Exclusively formula feeding:</t>
  </si>
  <si>
    <t xml:space="preserve">Number of mothers (at time of discharge from midwife-led care): </t>
  </si>
  <si>
    <t>Number of mothers referred to feeding/nutrition support services:</t>
  </si>
  <si>
    <t>First 24 hours:</t>
  </si>
  <si>
    <t>24 hours+:</t>
  </si>
  <si>
    <t>Of which, number of referrals due to tongue tie:</t>
  </si>
  <si>
    <t xml:space="preserve">Number of babies with physiological concerns (e.g. neonatal jaundice, weight loss, tongue tie, low blood sugar etc.): </t>
  </si>
  <si>
    <t xml:space="preserve">Number of infants given less than 20-30ml in first formula feed: </t>
  </si>
  <si>
    <t>[Enter mode of transport to OG-unit on the OG-led intrapartum page]</t>
  </si>
  <si>
    <t>Syringe</t>
  </si>
  <si>
    <t>Tablet</t>
  </si>
  <si>
    <t>1000ml bag</t>
  </si>
  <si>
    <t>NUTH ICHD 2022</t>
  </si>
  <si>
    <t>Antenatal</t>
  </si>
  <si>
    <t>Activity</t>
  </si>
  <si>
    <t>Total CO2 kg</t>
  </si>
  <si>
    <t>CO2 per patient kg</t>
  </si>
  <si>
    <t>Pathway</t>
  </si>
  <si>
    <t>Setting</t>
  </si>
  <si>
    <t>AN clinic</t>
  </si>
  <si>
    <t>Outpatients</t>
  </si>
  <si>
    <t>Home</t>
  </si>
  <si>
    <t>DH</t>
  </si>
  <si>
    <t>GP</t>
  </si>
  <si>
    <t>AN classes</t>
  </si>
  <si>
    <t>3rd Party</t>
  </si>
  <si>
    <t>AN samples</t>
  </si>
  <si>
    <t>OP</t>
  </si>
  <si>
    <t>Staff travel</t>
  </si>
  <si>
    <t>Duration (hours)</t>
  </si>
  <si>
    <t>Midwife standalone unit</t>
  </si>
  <si>
    <t>Intrapartum</t>
  </si>
  <si>
    <t>Self travel</t>
  </si>
  <si>
    <t>non-em ambulance</t>
  </si>
  <si>
    <t>em ambulance</t>
  </si>
  <si>
    <t>No patients/incidents</t>
  </si>
  <si>
    <t>in-patient - LIBD</t>
  </si>
  <si>
    <t>Pethidine</t>
  </si>
  <si>
    <t>Duration of entonox  analgesia (hours):</t>
  </si>
  <si>
    <t>Midwife attached unit</t>
  </si>
  <si>
    <t>OG unit</t>
  </si>
  <si>
    <t>iv</t>
  </si>
  <si>
    <t>remifentanyl</t>
  </si>
  <si>
    <t>iv analgesia (number of 1l bags):</t>
  </si>
  <si>
    <t>Caesarean - planned</t>
  </si>
  <si>
    <t>Caesarean - em</t>
  </si>
  <si>
    <t>Postnatal</t>
  </si>
  <si>
    <t>GP Surgery</t>
  </si>
  <si>
    <t>Infant feeding</t>
  </si>
  <si>
    <t>Formula</t>
  </si>
  <si>
    <t>https://www.ncbi.nlm.nih.gov/pmc/articles/PMC9180168/#app1-ijerph-19-06397</t>
  </si>
  <si>
    <t>Infant formula</t>
  </si>
  <si>
    <t>2 months</t>
  </si>
  <si>
    <t>Pharms/products</t>
  </si>
  <si>
    <t>Readmission</t>
  </si>
  <si>
    <t>Paed OP</t>
  </si>
  <si>
    <t>LIBD</t>
  </si>
  <si>
    <t>Hypertension</t>
  </si>
  <si>
    <t>Pre-ecl - aspirin</t>
  </si>
  <si>
    <t>Pre-ecl - PlGF</t>
  </si>
  <si>
    <t>Pre-ecl - Admission</t>
  </si>
  <si>
    <t>Test</t>
  </si>
  <si>
    <t>Oxford PlGF case study</t>
  </si>
  <si>
    <t>PlGF</t>
  </si>
  <si>
    <t>HT - aspirin</t>
  </si>
  <si>
    <t>Extra appts</t>
  </si>
  <si>
    <t>Growth scan</t>
  </si>
  <si>
    <t>Total</t>
  </si>
  <si>
    <t>Total carbon footprint (kg CO2e)</t>
  </si>
  <si>
    <t>Total maternity pathway</t>
  </si>
  <si>
    <t>Total carbon footprint (t CO2e)</t>
  </si>
  <si>
    <t>Total patient count</t>
  </si>
  <si>
    <t>Staff travel (excl. commuting)</t>
  </si>
  <si>
    <t>Healthcare facility</t>
  </si>
  <si>
    <t>Ultrasound scans</t>
  </si>
  <si>
    <t>Caesarean surgery</t>
  </si>
  <si>
    <t>Pharmaceuticals &amp; Infant formula</t>
  </si>
  <si>
    <t>Antenatal pathway</t>
  </si>
  <si>
    <t>Intrapartum pathway</t>
  </si>
  <si>
    <t>Postnatal pathway</t>
  </si>
  <si>
    <t>Hypertension &amp; pre-eclampsia pathway</t>
  </si>
  <si>
    <t>Obstetrics unit</t>
  </si>
  <si>
    <t>Carbon footprint per patient (kg CO2e)</t>
  </si>
  <si>
    <t xml:space="preserve">Pharmaceuticals </t>
  </si>
  <si>
    <t>Total antenatatal pathway</t>
  </si>
  <si>
    <t>Outpatients/Midwife unit</t>
  </si>
  <si>
    <t>Digital health</t>
  </si>
  <si>
    <t>Percent of total interactions</t>
  </si>
  <si>
    <t>Carbon footprint per interaction (kg CO2e)</t>
  </si>
  <si>
    <t>Maternity care pathway - results</t>
  </si>
  <si>
    <t>Total maternity pathway - CO2e by activity type</t>
  </si>
  <si>
    <t>Total maternity pathway - CO2e by stage</t>
  </si>
  <si>
    <t>Antenatal pathway - CO2e by activity type</t>
  </si>
  <si>
    <t>Antenatal pathway - CO2e by setting</t>
  </si>
  <si>
    <t>Intrapartum pathway - CO2e by activity type</t>
  </si>
  <si>
    <t>Intrapartum pathway - CO2e by setting</t>
  </si>
  <si>
    <t>Postnatal pathway - CO2e by activity type</t>
  </si>
  <si>
    <t>Postnatal pathway - CO2e by setting</t>
  </si>
  <si>
    <t>Infant feeding pathway - CO2e by activity type</t>
  </si>
  <si>
    <t>Hypertension &amp; pre-eclampsia pathway - CO2e by activity type</t>
  </si>
  <si>
    <t xml:space="preserve">Antenatal pelvic floor pathway </t>
  </si>
  <si>
    <t>Leaflet</t>
  </si>
  <si>
    <t>Number of patients receiving antenatal plevic floor training and advice:</t>
  </si>
  <si>
    <t>Attend online class</t>
  </si>
  <si>
    <t>Attend F2F class</t>
  </si>
  <si>
    <t xml:space="preserve">Postnatal pelvic floor pathway </t>
  </si>
  <si>
    <t>Urinary incontinence</t>
  </si>
  <si>
    <r>
      <rPr>
        <b/>
        <sz val="11"/>
        <color theme="1"/>
        <rFont val="Arial"/>
        <family val="2"/>
      </rPr>
      <t xml:space="preserve">Number of patients assessed at </t>
    </r>
    <r>
      <rPr>
        <b/>
        <u/>
        <sz val="11"/>
        <color theme="1"/>
        <rFont val="Arial"/>
        <family val="2"/>
      </rPr>
      <t>GP</t>
    </r>
    <r>
      <rPr>
        <b/>
        <sz val="11"/>
        <color theme="1"/>
        <rFont val="Arial"/>
        <family val="2"/>
      </rPr>
      <t xml:space="preserve"> for pelvic floor issues: </t>
    </r>
  </si>
  <si>
    <t>Faecal incontinence</t>
  </si>
  <si>
    <t>Pelvic organ prolapse</t>
  </si>
  <si>
    <r>
      <rPr>
        <b/>
        <sz val="11"/>
        <color theme="1"/>
        <rFont val="Arial"/>
        <family val="2"/>
      </rPr>
      <t xml:space="preserve">Number of patients assessed at </t>
    </r>
    <r>
      <rPr>
        <b/>
        <u/>
        <sz val="11"/>
        <color theme="1"/>
        <rFont val="Arial"/>
        <family val="2"/>
      </rPr>
      <t>outpatients</t>
    </r>
    <r>
      <rPr>
        <b/>
        <sz val="11"/>
        <color theme="1"/>
        <rFont val="Arial"/>
        <family val="2"/>
      </rPr>
      <t xml:space="preserve"> for pelvic floor issues: </t>
    </r>
  </si>
  <si>
    <t xml:space="preserve">Number of ultra sound scans as a result of assessment </t>
  </si>
  <si>
    <r>
      <rPr>
        <b/>
        <sz val="11"/>
        <color theme="1"/>
        <rFont val="Arial"/>
        <family val="2"/>
      </rPr>
      <t>Number of patients assessed at</t>
    </r>
    <r>
      <rPr>
        <b/>
        <u/>
        <sz val="11"/>
        <color theme="1"/>
        <rFont val="Arial"/>
        <family val="2"/>
      </rPr>
      <t xml:space="preserve"> home</t>
    </r>
    <r>
      <rPr>
        <b/>
        <sz val="11"/>
        <color theme="1"/>
        <rFont val="Arial"/>
        <family val="2"/>
      </rPr>
      <t xml:space="preserve"> for pelvic floor issues </t>
    </r>
  </si>
  <si>
    <t>Lifestyle interventions</t>
  </si>
  <si>
    <t xml:space="preserve">Number of patients receiving non-surgical intervention </t>
  </si>
  <si>
    <t>Behavioural therapies</t>
  </si>
  <si>
    <t>Catheterisation</t>
  </si>
  <si>
    <t>Pelvic floor health pathway</t>
  </si>
  <si>
    <t>Please enter the total number of the whole patient population entering the pelvic floor health pathway:</t>
  </si>
  <si>
    <t>Pelvic floor</t>
  </si>
  <si>
    <t>Assessment</t>
  </si>
  <si>
    <t xml:space="preserve">Number of patients refered to gynaecology </t>
  </si>
  <si>
    <t>Pelvic floor pathway</t>
  </si>
  <si>
    <t>Pelvic floor health pathway - CO2e by activity type</t>
  </si>
  <si>
    <t>kg per labour</t>
  </si>
  <si>
    <t>Pharmaceuticals (incl. Entonox)</t>
  </si>
  <si>
    <t>(taken from GNHS)</t>
  </si>
  <si>
    <t>2 pieces of paper by post</t>
  </si>
  <si>
    <t>long email taking 3 mins to read (both taken from Mike Berners Lee)</t>
  </si>
  <si>
    <t xml:space="preserve"> (taken from Mike Berners Lee)</t>
  </si>
  <si>
    <t>per consultation</t>
  </si>
  <si>
    <t xml:space="preserve">Letter </t>
  </si>
  <si>
    <t>email</t>
  </si>
  <si>
    <t>OPA telephone consultation</t>
  </si>
  <si>
    <t>DigiHealth</t>
  </si>
  <si>
    <t>Admission packs</t>
  </si>
  <si>
    <t>Mail</t>
  </si>
  <si>
    <t>Number of spontaneous vaginal births:</t>
  </si>
  <si>
    <t>Vaginal birth</t>
  </si>
  <si>
    <t>https://obgyn.onlinelibrary.wiley.com/doi/10.1111/1471-0528.17771</t>
  </si>
  <si>
    <t>Number of patients induced:</t>
  </si>
  <si>
    <t>OP appointment</t>
  </si>
  <si>
    <t>per hour</t>
  </si>
  <si>
    <t>Vaginal home birth</t>
  </si>
  <si>
    <t>https://pubmed.ncbi.nlm.nih.gov/38272843/</t>
  </si>
  <si>
    <t>Product or activity</t>
  </si>
  <si>
    <t>Paracetamol - 500mg Tablet</t>
  </si>
  <si>
    <t>Sodium Chloride - 0.9% Solution for Infusion</t>
  </si>
  <si>
    <t xml:space="preserve"> Vial - 30mg in 0.3ml Injection</t>
  </si>
  <si>
    <t>Vial - 60mg in 0.3ml Injection</t>
  </si>
  <si>
    <t>Vial - 100mg in 0.5ml Injection</t>
  </si>
  <si>
    <t>https://associationofanaesthetists-publications.onlinelibrary.wiley.com/doi/10.1111/anae.15678</t>
  </si>
  <si>
    <t>Low intensity bed day (LIBD)</t>
  </si>
  <si>
    <t>(Assumed x1/24 of LIBD)</t>
  </si>
  <si>
    <t>Please use the spaces below to record any comments or notes about yourpathway:</t>
  </si>
  <si>
    <t>Average duration of surgery (hours):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</si>
</sst>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0.000"/>
    <numFmt numFmtId="166" formatCode="_-* #,##0_-;\-* #,##0_-;_-* &quot;-&quot;??_-;_-@_-"/>
    <numFmt numFmtId="167" formatCode="0.0"/>
  </numFmts>
  <fonts count="3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bscript"/>
      <sz val="10"/>
      <name val="Verdana (Body)"/>
    </font>
    <font>
      <b/>
      <sz val="10"/>
      <name val="Verdana (Body)"/>
    </font>
    <font>
      <sz val="10"/>
      <name val="Verdana (Body)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b/>
      <u/>
      <sz val="2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1F1F1F"/>
      <name val="&quot;Google Sans&quot;"/>
    </font>
    <font>
      <sz val="14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u/>
      <sz val="13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name val="Aptos Narrow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AEDFB"/>
        <bgColor rgb="FFCAEDF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CAEDFB"/>
      </patternFill>
    </fill>
    <fill>
      <patternFill patternType="solid">
        <fgColor theme="7" tint="0.79998168889431442"/>
        <bgColor rgb="FFFFFFFF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CAEDFB"/>
      </left>
      <right style="thin">
        <color rgb="FFCAEDFB"/>
      </right>
      <top style="thin">
        <color rgb="FFCAEDFB"/>
      </top>
      <bottom style="thin">
        <color rgb="FFCAEDFB"/>
      </bottom>
      <diagonal/>
    </border>
    <border>
      <left style="thin">
        <color rgb="FFCAEDFB"/>
      </left>
      <right style="thin">
        <color rgb="FFCAEDFB"/>
      </right>
      <top style="thin">
        <color rgb="FFCAEDFB"/>
      </top>
      <bottom/>
      <diagonal/>
    </border>
    <border>
      <left style="thin">
        <color rgb="FFCAEDFB"/>
      </left>
      <right/>
      <top style="thin">
        <color rgb="FFCAEDFB"/>
      </top>
      <bottom style="thin">
        <color rgb="FFCAEDFB"/>
      </bottom>
      <diagonal/>
    </border>
    <border>
      <left/>
      <right style="thin">
        <color rgb="FFCAEDFB"/>
      </right>
      <top style="thin">
        <color rgb="FFCAEDFB"/>
      </top>
      <bottom style="thin">
        <color rgb="FFCAEDFB"/>
      </bottom>
      <diagonal/>
    </border>
    <border>
      <left style="thin">
        <color rgb="FFCAEDFB"/>
      </left>
      <right style="thin">
        <color rgb="FFCAEDFB"/>
      </right>
      <top/>
      <bottom style="thin">
        <color rgb="FFCAEDFB"/>
      </bottom>
      <diagonal/>
    </border>
    <border>
      <left style="thin">
        <color rgb="FFCAEDFB"/>
      </left>
      <right style="thin">
        <color rgb="FFCAEDFB"/>
      </right>
      <top/>
      <bottom/>
      <diagonal/>
    </border>
    <border>
      <left/>
      <right style="thin">
        <color rgb="FFCAEDFB"/>
      </right>
      <top/>
      <bottom style="thin">
        <color rgb="FFCAEDFB"/>
      </bottom>
      <diagonal/>
    </border>
    <border>
      <left/>
      <right/>
      <top style="thin">
        <color rgb="FFCAEDFB"/>
      </top>
      <bottom style="thin">
        <color rgb="FFCAEDFB"/>
      </bottom>
      <diagonal/>
    </border>
    <border>
      <left style="thin">
        <color rgb="FFCAEDFB"/>
      </left>
      <right/>
      <top/>
      <bottom/>
      <diagonal/>
    </border>
    <border>
      <left style="medium">
        <color indexed="64"/>
      </left>
      <right style="thin">
        <color rgb="FFCAEDFB"/>
      </right>
      <top style="medium">
        <color indexed="64"/>
      </top>
      <bottom style="thin">
        <color rgb="FFCAEDFB"/>
      </bottom>
      <diagonal/>
    </border>
    <border>
      <left style="thin">
        <color rgb="FFCAEDFB"/>
      </left>
      <right style="thin">
        <color rgb="FFCAEDFB"/>
      </right>
      <top style="medium">
        <color indexed="64"/>
      </top>
      <bottom style="thin">
        <color rgb="FFCAEDFB"/>
      </bottom>
      <diagonal/>
    </border>
    <border>
      <left style="thin">
        <color rgb="FFCAEDFB"/>
      </left>
      <right style="thin">
        <color rgb="FFCAEDFB"/>
      </right>
      <top style="medium">
        <color indexed="64"/>
      </top>
      <bottom/>
      <diagonal/>
    </border>
    <border>
      <left style="thin">
        <color rgb="FFCAEDFB"/>
      </left>
      <right style="medium">
        <color indexed="64"/>
      </right>
      <top style="medium">
        <color indexed="64"/>
      </top>
      <bottom style="thin">
        <color rgb="FFCAEDFB"/>
      </bottom>
      <diagonal/>
    </border>
    <border>
      <left style="medium">
        <color indexed="64"/>
      </left>
      <right style="thin">
        <color rgb="FFCAEDFB"/>
      </right>
      <top style="thin">
        <color rgb="FFCAEDFB"/>
      </top>
      <bottom style="thin">
        <color rgb="FFCAEDFB"/>
      </bottom>
      <diagonal/>
    </border>
    <border>
      <left style="thin">
        <color rgb="FFCAEDFB"/>
      </left>
      <right style="medium">
        <color indexed="64"/>
      </right>
      <top style="thin">
        <color rgb="FFCAEDFB"/>
      </top>
      <bottom style="thin">
        <color rgb="FFCAEDFB"/>
      </bottom>
      <diagonal/>
    </border>
    <border>
      <left style="medium">
        <color indexed="64"/>
      </left>
      <right style="thin">
        <color rgb="FFCAEDFB"/>
      </right>
      <top style="thin">
        <color rgb="FFCAEDFB"/>
      </top>
      <bottom style="medium">
        <color indexed="64"/>
      </bottom>
      <diagonal/>
    </border>
    <border>
      <left style="thin">
        <color rgb="FFCAEDFB"/>
      </left>
      <right style="thin">
        <color rgb="FFCAEDFB"/>
      </right>
      <top style="thin">
        <color rgb="FFCAEDFB"/>
      </top>
      <bottom style="medium">
        <color indexed="64"/>
      </bottom>
      <diagonal/>
    </border>
    <border>
      <left style="thin">
        <color rgb="FFCAEDFB"/>
      </left>
      <right style="thin">
        <color rgb="FFCAEDFB"/>
      </right>
      <top/>
      <bottom style="medium">
        <color indexed="64"/>
      </bottom>
      <diagonal/>
    </border>
    <border>
      <left style="thin">
        <color rgb="FFCAEDFB"/>
      </left>
      <right style="medium">
        <color indexed="64"/>
      </right>
      <top style="thin">
        <color rgb="FFCAEDFB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CAEDFB"/>
      </top>
      <bottom style="thin">
        <color rgb="FFCAEDFB"/>
      </bottom>
      <diagonal/>
    </border>
  </borders>
  <cellStyleXfs count="7">
    <xf numFmtId="0" fontId="0" fillId="0" borderId="0"/>
    <xf numFmtId="164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0" fontId="20" fillId="0" borderId="0"/>
    <xf numFmtId="0" fontId="31" fillId="0" borderId="0" applyNumberForma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164" fontId="7" fillId="0" borderId="0" xfId="1" applyFont="1"/>
    <xf numFmtId="0" fontId="10" fillId="0" borderId="0" xfId="1" applyNumberFormat="1" applyFont="1"/>
    <xf numFmtId="164" fontId="6" fillId="0" borderId="0" xfId="1"/>
    <xf numFmtId="164" fontId="6" fillId="0" borderId="0" xfId="1" applyAlignment="1">
      <alignment wrapText="1"/>
    </xf>
    <xf numFmtId="0" fontId="5" fillId="2" borderId="0" xfId="0" applyFont="1" applyFill="1"/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right"/>
    </xf>
    <xf numFmtId="0" fontId="0" fillId="2" borderId="5" xfId="0" applyFill="1" applyBorder="1"/>
    <xf numFmtId="0" fontId="1" fillId="2" borderId="0" xfId="0" applyFont="1" applyFill="1"/>
    <xf numFmtId="0" fontId="0" fillId="2" borderId="6" xfId="0" applyFill="1" applyBorder="1"/>
    <xf numFmtId="0" fontId="0" fillId="2" borderId="2" xfId="0" applyFill="1" applyBorder="1"/>
    <xf numFmtId="0" fontId="0" fillId="2" borderId="0" xfId="0" applyFill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Alignment="1">
      <alignment horizontal="right"/>
    </xf>
    <xf numFmtId="0" fontId="0" fillId="2" borderId="9" xfId="0" applyFill="1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0" fillId="2" borderId="10" xfId="0" applyFill="1" applyBorder="1"/>
    <xf numFmtId="0" fontId="1" fillId="2" borderId="0" xfId="0" applyFont="1" applyFill="1" applyAlignment="1">
      <alignment vertical="center"/>
    </xf>
    <xf numFmtId="0" fontId="1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/>
    </xf>
    <xf numFmtId="0" fontId="0" fillId="2" borderId="4" xfId="0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6" fillId="2" borderId="0" xfId="1" applyFill="1"/>
    <xf numFmtId="0" fontId="13" fillId="3" borderId="11" xfId="0" applyFont="1" applyFill="1" applyBorder="1"/>
    <xf numFmtId="0" fontId="13" fillId="3" borderId="11" xfId="0" applyFont="1" applyFill="1" applyBorder="1" applyAlignment="1">
      <alignment wrapText="1"/>
    </xf>
    <xf numFmtId="0" fontId="14" fillId="3" borderId="11" xfId="0" applyFont="1" applyFill="1" applyBorder="1"/>
    <xf numFmtId="0" fontId="13" fillId="3" borderId="12" xfId="0" applyFont="1" applyFill="1" applyBorder="1"/>
    <xf numFmtId="0" fontId="14" fillId="3" borderId="11" xfId="0" applyFont="1" applyFill="1" applyBorder="1" applyAlignment="1">
      <alignment wrapText="1"/>
    </xf>
    <xf numFmtId="0" fontId="15" fillId="3" borderId="11" xfId="0" applyFont="1" applyFill="1" applyBorder="1" applyAlignment="1">
      <alignment horizontal="left"/>
    </xf>
    <xf numFmtId="0" fontId="15" fillId="3" borderId="13" xfId="0" applyFont="1" applyFill="1" applyBorder="1" applyAlignment="1">
      <alignment horizontal="right"/>
    </xf>
    <xf numFmtId="0" fontId="13" fillId="3" borderId="14" xfId="0" applyFont="1" applyFill="1" applyBorder="1"/>
    <xf numFmtId="0" fontId="15" fillId="3" borderId="13" xfId="0" applyFont="1" applyFill="1" applyBorder="1" applyAlignment="1">
      <alignment horizontal="right" wrapText="1"/>
    </xf>
    <xf numFmtId="0" fontId="13" fillId="3" borderId="15" xfId="0" applyFont="1" applyFill="1" applyBorder="1"/>
    <xf numFmtId="0" fontId="15" fillId="3" borderId="11" xfId="0" applyFont="1" applyFill="1" applyBorder="1" applyAlignment="1">
      <alignment horizontal="right"/>
    </xf>
    <xf numFmtId="0" fontId="16" fillId="3" borderId="11" xfId="0" applyFont="1" applyFill="1" applyBorder="1"/>
    <xf numFmtId="0" fontId="16" fillId="3" borderId="13" xfId="0" applyFont="1" applyFill="1" applyBorder="1" applyAlignment="1">
      <alignment horizontal="right"/>
    </xf>
    <xf numFmtId="0" fontId="13" fillId="3" borderId="16" xfId="0" applyFont="1" applyFill="1" applyBorder="1"/>
    <xf numFmtId="0" fontId="16" fillId="3" borderId="11" xfId="0" applyFont="1" applyFill="1" applyBorder="1" applyAlignment="1">
      <alignment wrapText="1"/>
    </xf>
    <xf numFmtId="0" fontId="16" fillId="3" borderId="11" xfId="0" applyFont="1" applyFill="1" applyBorder="1" applyAlignment="1">
      <alignment horizontal="right"/>
    </xf>
    <xf numFmtId="0" fontId="13" fillId="3" borderId="11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17" fillId="5" borderId="0" xfId="0" applyFont="1" applyFill="1" applyAlignment="1">
      <alignment horizontal="right"/>
    </xf>
    <xf numFmtId="0" fontId="13" fillId="5" borderId="17" xfId="0" applyFont="1" applyFill="1" applyBorder="1"/>
    <xf numFmtId="0" fontId="15" fillId="5" borderId="11" xfId="0" applyFont="1" applyFill="1" applyBorder="1" applyAlignment="1">
      <alignment horizontal="right"/>
    </xf>
    <xf numFmtId="0" fontId="17" fillId="5" borderId="16" xfId="0" applyFont="1" applyFill="1" applyBorder="1" applyAlignment="1">
      <alignment horizontal="right"/>
    </xf>
    <xf numFmtId="0" fontId="13" fillId="5" borderId="11" xfId="0" applyFont="1" applyFill="1" applyBorder="1"/>
    <xf numFmtId="0" fontId="15" fillId="5" borderId="13" xfId="0" applyFont="1" applyFill="1" applyBorder="1" applyAlignment="1">
      <alignment horizontal="right"/>
    </xf>
    <xf numFmtId="0" fontId="13" fillId="5" borderId="14" xfId="0" applyFont="1" applyFill="1" applyBorder="1"/>
    <xf numFmtId="0" fontId="17" fillId="5" borderId="12" xfId="0" applyFont="1" applyFill="1" applyBorder="1" applyAlignment="1">
      <alignment horizontal="right"/>
    </xf>
    <xf numFmtId="0" fontId="18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/>
    </xf>
    <xf numFmtId="0" fontId="13" fillId="3" borderId="18" xfId="0" applyFont="1" applyFill="1" applyBorder="1"/>
    <xf numFmtId="0" fontId="15" fillId="5" borderId="0" xfId="0" applyFont="1" applyFill="1" applyAlignment="1">
      <alignment horizontal="right"/>
    </xf>
    <xf numFmtId="0" fontId="13" fillId="6" borderId="0" xfId="0" applyFont="1" applyFill="1"/>
    <xf numFmtId="0" fontId="1" fillId="3" borderId="14" xfId="0" applyFont="1" applyFill="1" applyBorder="1" applyAlignment="1">
      <alignment horizontal="right"/>
    </xf>
    <xf numFmtId="0" fontId="13" fillId="3" borderId="13" xfId="0" applyFont="1" applyFill="1" applyBorder="1"/>
    <xf numFmtId="0" fontId="13" fillId="3" borderId="12" xfId="0" applyFont="1" applyFill="1" applyBorder="1" applyAlignment="1">
      <alignment wrapText="1"/>
    </xf>
    <xf numFmtId="0" fontId="13" fillId="3" borderId="15" xfId="0" applyFont="1" applyFill="1" applyBorder="1" applyAlignment="1">
      <alignment wrapText="1"/>
    </xf>
    <xf numFmtId="0" fontId="1" fillId="3" borderId="16" xfId="0" applyFont="1" applyFill="1" applyBorder="1" applyAlignment="1">
      <alignment horizontal="right"/>
    </xf>
    <xf numFmtId="0" fontId="13" fillId="3" borderId="20" xfId="0" applyFont="1" applyFill="1" applyBorder="1"/>
    <xf numFmtId="0" fontId="15" fillId="3" borderId="21" xfId="0" applyFont="1" applyFill="1" applyBorder="1"/>
    <xf numFmtId="0" fontId="13" fillId="3" borderId="21" xfId="0" applyFont="1" applyFill="1" applyBorder="1" applyAlignment="1">
      <alignment wrapText="1"/>
    </xf>
    <xf numFmtId="0" fontId="13" fillId="3" borderId="21" xfId="0" applyFont="1" applyFill="1" applyBorder="1"/>
    <xf numFmtId="0" fontId="15" fillId="3" borderId="21" xfId="0" applyFont="1" applyFill="1" applyBorder="1" applyAlignment="1">
      <alignment horizontal="right"/>
    </xf>
    <xf numFmtId="0" fontId="13" fillId="3" borderId="22" xfId="0" applyFont="1" applyFill="1" applyBorder="1"/>
    <xf numFmtId="0" fontId="13" fillId="3" borderId="23" xfId="0" applyFont="1" applyFill="1" applyBorder="1"/>
    <xf numFmtId="0" fontId="13" fillId="3" borderId="24" xfId="0" applyFont="1" applyFill="1" applyBorder="1"/>
    <xf numFmtId="0" fontId="13" fillId="3" borderId="25" xfId="0" applyFont="1" applyFill="1" applyBorder="1"/>
    <xf numFmtId="0" fontId="13" fillId="3" borderId="26" xfId="0" applyFont="1" applyFill="1" applyBorder="1"/>
    <xf numFmtId="0" fontId="13" fillId="3" borderId="27" xfId="0" applyFont="1" applyFill="1" applyBorder="1"/>
    <xf numFmtId="0" fontId="13" fillId="3" borderId="27" xfId="0" applyFont="1" applyFill="1" applyBorder="1" applyAlignment="1">
      <alignment wrapText="1"/>
    </xf>
    <xf numFmtId="0" fontId="15" fillId="3" borderId="27" xfId="0" applyFont="1" applyFill="1" applyBorder="1"/>
    <xf numFmtId="0" fontId="13" fillId="3" borderId="28" xfId="0" applyFont="1" applyFill="1" applyBorder="1"/>
    <xf numFmtId="0" fontId="13" fillId="3" borderId="29" xfId="0" applyFont="1" applyFill="1" applyBorder="1"/>
    <xf numFmtId="0" fontId="19" fillId="3" borderId="11" xfId="0" applyFont="1" applyFill="1" applyBorder="1"/>
    <xf numFmtId="43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6" fontId="0" fillId="0" borderId="0" xfId="0" applyNumberFormat="1"/>
    <xf numFmtId="1" fontId="0" fillId="0" borderId="0" xfId="0" applyNumberFormat="1" applyAlignment="1">
      <alignment horizontal="center"/>
    </xf>
    <xf numFmtId="0" fontId="4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2" fontId="1" fillId="2" borderId="0" xfId="0" applyNumberFormat="1" applyFont="1" applyFill="1" applyAlignment="1">
      <alignment horizontal="right" vertical="center"/>
    </xf>
    <xf numFmtId="2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33" xfId="0" applyFont="1" applyFill="1" applyBorder="1" applyAlignment="1">
      <alignment vertical="center" wrapText="1"/>
    </xf>
    <xf numFmtId="2" fontId="1" fillId="2" borderId="33" xfId="0" applyNumberFormat="1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horizontal="right" vertical="center"/>
    </xf>
    <xf numFmtId="167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0" fillId="3" borderId="11" xfId="5" applyFill="1" applyBorder="1"/>
    <xf numFmtId="0" fontId="20" fillId="3" borderId="11" xfId="5" applyFill="1" applyBorder="1" applyAlignment="1">
      <alignment horizontal="center"/>
    </xf>
    <xf numFmtId="0" fontId="20" fillId="0" borderId="0" xfId="5"/>
    <xf numFmtId="0" fontId="21" fillId="3" borderId="11" xfId="5" applyFont="1" applyFill="1" applyBorder="1" applyAlignment="1">
      <alignment horizontal="center"/>
    </xf>
    <xf numFmtId="0" fontId="22" fillId="3" borderId="11" xfId="5" applyFont="1" applyFill="1" applyBorder="1"/>
    <xf numFmtId="0" fontId="23" fillId="3" borderId="11" xfId="5" applyFont="1" applyFill="1" applyBorder="1" applyAlignment="1">
      <alignment horizontal="center"/>
    </xf>
    <xf numFmtId="0" fontId="20" fillId="3" borderId="12" xfId="5" applyFill="1" applyBorder="1"/>
    <xf numFmtId="0" fontId="23" fillId="3" borderId="12" xfId="5" applyFont="1" applyFill="1" applyBorder="1" applyAlignment="1">
      <alignment horizontal="center"/>
    </xf>
    <xf numFmtId="0" fontId="20" fillId="3" borderId="12" xfId="5" applyFill="1" applyBorder="1" applyAlignment="1">
      <alignment horizontal="center"/>
    </xf>
    <xf numFmtId="0" fontId="20" fillId="3" borderId="13" xfId="5" applyFill="1" applyBorder="1"/>
    <xf numFmtId="0" fontId="20" fillId="3" borderId="14" xfId="5" applyFill="1" applyBorder="1"/>
    <xf numFmtId="0" fontId="24" fillId="3" borderId="11" xfId="5" applyFont="1" applyFill="1" applyBorder="1" applyAlignment="1">
      <alignment horizontal="center"/>
    </xf>
    <xf numFmtId="0" fontId="24" fillId="3" borderId="11" xfId="5" applyFont="1" applyFill="1" applyBorder="1"/>
    <xf numFmtId="0" fontId="25" fillId="3" borderId="13" xfId="5" applyFont="1" applyFill="1" applyBorder="1" applyAlignment="1">
      <alignment horizontal="center"/>
    </xf>
    <xf numFmtId="0" fontId="25" fillId="3" borderId="11" xfId="5" applyFont="1" applyFill="1" applyBorder="1" applyAlignment="1">
      <alignment horizontal="center" wrapText="1"/>
    </xf>
    <xf numFmtId="0" fontId="25" fillId="3" borderId="11" xfId="5" applyFont="1" applyFill="1" applyBorder="1" applyAlignment="1">
      <alignment horizontal="center"/>
    </xf>
    <xf numFmtId="0" fontId="20" fillId="3" borderId="16" xfId="5" applyFill="1" applyBorder="1"/>
    <xf numFmtId="0" fontId="24" fillId="3" borderId="13" xfId="5" applyFont="1" applyFill="1" applyBorder="1" applyAlignment="1">
      <alignment horizontal="center"/>
    </xf>
    <xf numFmtId="0" fontId="20" fillId="3" borderId="15" xfId="5" applyFill="1" applyBorder="1"/>
    <xf numFmtId="0" fontId="22" fillId="3" borderId="15" xfId="5" applyFont="1" applyFill="1" applyBorder="1"/>
    <xf numFmtId="0" fontId="20" fillId="3" borderId="15" xfId="5" applyFill="1" applyBorder="1" applyAlignment="1">
      <alignment horizontal="center"/>
    </xf>
    <xf numFmtId="0" fontId="22" fillId="3" borderId="12" xfId="5" applyFont="1" applyFill="1" applyBorder="1"/>
    <xf numFmtId="0" fontId="26" fillId="3" borderId="13" xfId="5" applyFont="1" applyFill="1" applyBorder="1" applyAlignment="1">
      <alignment horizontal="center"/>
    </xf>
    <xf numFmtId="0" fontId="24" fillId="3" borderId="11" xfId="5" applyFont="1" applyFill="1" applyBorder="1" applyAlignment="1">
      <alignment horizontal="center" wrapText="1"/>
    </xf>
    <xf numFmtId="0" fontId="26" fillId="3" borderId="11" xfId="5" applyFont="1" applyFill="1" applyBorder="1" applyAlignment="1">
      <alignment horizontal="center"/>
    </xf>
    <xf numFmtId="0" fontId="20" fillId="3" borderId="20" xfId="5" applyFill="1" applyBorder="1"/>
    <xf numFmtId="0" fontId="23" fillId="3" borderId="21" xfId="5" applyFont="1" applyFill="1" applyBorder="1" applyAlignment="1">
      <alignment horizontal="center"/>
    </xf>
    <xf numFmtId="0" fontId="20" fillId="3" borderId="21" xfId="5" applyFill="1" applyBorder="1"/>
    <xf numFmtId="0" fontId="20" fillId="3" borderId="21" xfId="5" applyFill="1" applyBorder="1" applyAlignment="1">
      <alignment horizontal="center"/>
    </xf>
    <xf numFmtId="0" fontId="20" fillId="3" borderId="23" xfId="5" applyFill="1" applyBorder="1"/>
    <xf numFmtId="0" fontId="20" fillId="3" borderId="24" xfId="5" applyFill="1" applyBorder="1"/>
    <xf numFmtId="0" fontId="20" fillId="3" borderId="25" xfId="5" applyFill="1" applyBorder="1"/>
    <xf numFmtId="0" fontId="20" fillId="3" borderId="36" xfId="5" applyFill="1" applyBorder="1"/>
    <xf numFmtId="0" fontId="20" fillId="3" borderId="26" xfId="5" applyFill="1" applyBorder="1"/>
    <xf numFmtId="0" fontId="20" fillId="3" borderId="27" xfId="5" applyFill="1" applyBorder="1" applyAlignment="1">
      <alignment horizontal="center"/>
    </xf>
    <xf numFmtId="0" fontId="20" fillId="3" borderId="27" xfId="5" applyFill="1" applyBorder="1"/>
    <xf numFmtId="0" fontId="20" fillId="3" borderId="29" xfId="5" applyFill="1" applyBorder="1"/>
    <xf numFmtId="0" fontId="23" fillId="3" borderId="20" xfId="5" applyFont="1" applyFill="1" applyBorder="1"/>
    <xf numFmtId="0" fontId="23" fillId="3" borderId="24" xfId="5" applyFont="1" applyFill="1" applyBorder="1"/>
    <xf numFmtId="0" fontId="27" fillId="3" borderId="24" xfId="5" applyFont="1" applyFill="1" applyBorder="1" applyAlignment="1">
      <alignment wrapText="1"/>
    </xf>
    <xf numFmtId="0" fontId="20" fillId="4" borderId="1" xfId="5" applyFill="1" applyBorder="1"/>
    <xf numFmtId="0" fontId="26" fillId="3" borderId="13" xfId="5" applyFont="1" applyFill="1" applyBorder="1" applyAlignment="1">
      <alignment horizontal="center" wrapText="1"/>
    </xf>
    <xf numFmtId="0" fontId="1" fillId="4" borderId="1" xfId="5" applyFont="1" applyFill="1" applyBorder="1" applyAlignment="1">
      <alignment horizontal="center" vertical="center"/>
    </xf>
    <xf numFmtId="0" fontId="1" fillId="3" borderId="16" xfId="5" applyFont="1" applyFill="1" applyBorder="1" applyAlignment="1">
      <alignment horizontal="center" vertical="center"/>
    </xf>
    <xf numFmtId="0" fontId="1" fillId="3" borderId="15" xfId="5" applyFont="1" applyFill="1" applyBorder="1" applyAlignment="1">
      <alignment horizontal="center" vertical="center"/>
    </xf>
    <xf numFmtId="0" fontId="1" fillId="3" borderId="12" xfId="5" applyFont="1" applyFill="1" applyBorder="1" applyAlignment="1">
      <alignment horizontal="center" vertical="center"/>
    </xf>
    <xf numFmtId="0" fontId="1" fillId="3" borderId="11" xfId="5" applyFont="1" applyFill="1" applyBorder="1" applyAlignment="1">
      <alignment horizontal="center" vertical="center"/>
    </xf>
    <xf numFmtId="164" fontId="7" fillId="0" borderId="0" xfId="1" applyFont="1" applyAlignment="1">
      <alignment wrapText="1"/>
    </xf>
    <xf numFmtId="43" fontId="0" fillId="0" borderId="0" xfId="2" applyFont="1" applyAlignment="1">
      <alignment wrapText="1"/>
    </xf>
    <xf numFmtId="0" fontId="10" fillId="0" borderId="0" xfId="1" applyNumberFormat="1" applyFont="1" applyAlignment="1">
      <alignment wrapText="1"/>
    </xf>
    <xf numFmtId="0" fontId="30" fillId="0" borderId="0" xfId="0" applyFont="1" applyAlignment="1">
      <alignment horizontal="left" vertical="center" wrapText="1"/>
    </xf>
    <xf numFmtId="43" fontId="10" fillId="0" borderId="0" xfId="1" applyNumberFormat="1" applyFont="1" applyAlignment="1">
      <alignment wrapText="1"/>
    </xf>
    <xf numFmtId="0" fontId="6" fillId="0" borderId="0" xfId="1" applyNumberFormat="1" applyAlignment="1">
      <alignment wrapText="1"/>
    </xf>
    <xf numFmtId="0" fontId="12" fillId="0" borderId="0" xfId="0" applyFont="1" applyAlignment="1">
      <alignment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 indent="1"/>
    </xf>
    <xf numFmtId="0" fontId="1" fillId="2" borderId="2" xfId="0" applyFont="1" applyFill="1" applyBorder="1" applyAlignment="1">
      <alignment horizontal="right" vertical="center" wrapText="1" indent="1"/>
    </xf>
    <xf numFmtId="0" fontId="1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5" fillId="3" borderId="19" xfId="0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1" fillId="4" borderId="30" xfId="5" applyFont="1" applyFill="1" applyBorder="1" applyAlignment="1">
      <alignment horizontal="center" vertical="center"/>
    </xf>
    <xf numFmtId="0" fontId="29" fillId="0" borderId="32" xfId="5" applyFont="1" applyBorder="1" applyAlignment="1">
      <alignment vertical="center"/>
    </xf>
    <xf numFmtId="0" fontId="24" fillId="3" borderId="12" xfId="5" applyFont="1" applyFill="1" applyBorder="1" applyAlignment="1">
      <alignment horizontal="center" wrapText="1"/>
    </xf>
    <xf numFmtId="0" fontId="24" fillId="3" borderId="15" xfId="5" applyFont="1" applyFill="1" applyBorder="1" applyAlignment="1">
      <alignment horizontal="center" wrapText="1"/>
    </xf>
    <xf numFmtId="0" fontId="1" fillId="3" borderId="12" xfId="5" applyFont="1" applyFill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31" fillId="0" borderId="0" xfId="6" applyNumberFormat="1" applyAlignment="1">
      <alignment wrapText="1"/>
    </xf>
  </cellXfs>
  <cellStyles count="7">
    <cellStyle name="Comma 2" xfId="2" xr:uid="{C291B688-9FC3-43DF-9F2E-B3C3ED215AB0}"/>
    <cellStyle name="Hyperlink" xfId="6" builtinId="8"/>
    <cellStyle name="Normal" xfId="0" builtinId="0"/>
    <cellStyle name="Normal 2" xfId="1" xr:uid="{DBCA5FEE-22A3-496F-9DA8-68E1CF17893C}"/>
    <cellStyle name="Normal 2 2" xfId="4" xr:uid="{905A91A0-E0EC-42EF-97D5-168E377787A0}"/>
    <cellStyle name="Normal 3" xfId="5" xr:uid="{62779291-6B73-4B0E-B3BE-C19FCB1577C1}"/>
    <cellStyle name="Per cent 2" xfId="3" xr:uid="{0652675E-C116-4860-9D78-572DB7E4F0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Results!$C$17</c:f>
              <c:strCache>
                <c:ptCount val="1"/>
                <c:pt idx="0">
                  <c:v>Total maternity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991-48D4-A7A5-097CD7C630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91-48D4-A7A5-097CD7C630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91-48D4-A7A5-097CD7C6306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991-48D4-A7A5-097CD7C6306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991-48D4-A7A5-097CD7C6306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991-48D4-A7A5-097CD7C630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Results!$C$20:$C$25</c:f>
              <c:strCache>
                <c:ptCount val="6"/>
                <c:pt idx="0">
                  <c:v>Patient travel</c:v>
                </c:pt>
                <c:pt idx="1">
                  <c:v>Staff travel (excl. commuting)</c:v>
                </c:pt>
                <c:pt idx="2">
                  <c:v>Healthcare facility</c:v>
                </c:pt>
                <c:pt idx="3">
                  <c:v>Ultrasound scans</c:v>
                </c:pt>
                <c:pt idx="4">
                  <c:v>Caesarean surgery</c:v>
                </c:pt>
                <c:pt idx="5">
                  <c:v>Pharmaceuticals &amp; Infant formula</c:v>
                </c:pt>
              </c:strCache>
            </c:strRef>
          </c:cat>
          <c:val>
            <c:numRef>
              <c:f>Results!$F$20:$F$25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18-4B50-A611-46CB6DEC8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Results!$L$17</c:f>
              <c:strCache>
                <c:ptCount val="1"/>
                <c:pt idx="0">
                  <c:v>Total maternity pathway - CO2e by stage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F36-423B-BE7A-E94A7D839B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F36-423B-BE7A-E94A7D839B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F36-423B-BE7A-E94A7D839B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F36-423B-BE7A-E94A7D839B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F36-423B-BE7A-E94A7D839B8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D52-43E3-A77A-6FBF69F188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Results!$L$20:$L$25</c:f>
              <c:strCache>
                <c:ptCount val="6"/>
                <c:pt idx="0">
                  <c:v>Antenatal pathway</c:v>
                </c:pt>
                <c:pt idx="1">
                  <c:v>Intrapartum pathway</c:v>
                </c:pt>
                <c:pt idx="2">
                  <c:v>Postnatal pathway</c:v>
                </c:pt>
                <c:pt idx="3">
                  <c:v>Infant feeding pathway</c:v>
                </c:pt>
                <c:pt idx="4">
                  <c:v>Hypertension &amp; pre-eclampsia pathway</c:v>
                </c:pt>
                <c:pt idx="5">
                  <c:v>Pelvic floor health pathway</c:v>
                </c:pt>
              </c:strCache>
            </c:strRef>
          </c:cat>
          <c:val>
            <c:numRef>
              <c:f>Results!$O$20:$O$25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36-423B-BE7A-E94A7D839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344757735158627E-2"/>
          <c:y val="0.66030801979705989"/>
          <c:w val="0.89471297415623874"/>
          <c:h val="0.318885735489828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Results!$C$30</c:f>
              <c:strCache>
                <c:ptCount val="1"/>
                <c:pt idx="0">
                  <c:v>Antenatal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FD-4169-9A58-C87D8DC1C0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FD-4169-9A58-C87D8DC1C0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FD-4169-9A58-C87D8DC1C0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FD-4169-9A58-C87D8DC1C0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Results!$C$33:$C$36</c:f>
              <c:strCache>
                <c:ptCount val="4"/>
                <c:pt idx="0">
                  <c:v>Patient travel</c:v>
                </c:pt>
                <c:pt idx="1">
                  <c:v>Staff travel (excl. commuting)</c:v>
                </c:pt>
                <c:pt idx="2">
                  <c:v>Healthcare facility</c:v>
                </c:pt>
                <c:pt idx="3">
                  <c:v>Ultrasound scans</c:v>
                </c:pt>
              </c:strCache>
            </c:strRef>
          </c:cat>
          <c:val>
            <c:numRef>
              <c:f>Results!$F$33:$F$36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FD-4169-9A58-C87D8DC1C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Results!$L$30</c:f>
              <c:strCache>
                <c:ptCount val="1"/>
                <c:pt idx="0">
                  <c:v>Antenatal pathway - CO2e by setting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Results!$L$33:$L$36</c:f>
              <c:strCache>
                <c:ptCount val="4"/>
                <c:pt idx="0">
                  <c:v>Outpatients</c:v>
                </c:pt>
                <c:pt idx="1">
                  <c:v>GP</c:v>
                </c:pt>
                <c:pt idx="2">
                  <c:v>Home</c:v>
                </c:pt>
                <c:pt idx="3">
                  <c:v>DH</c:v>
                </c:pt>
              </c:strCache>
            </c:strRef>
          </c:cat>
          <c:val>
            <c:numRef>
              <c:f>Results!$P$33:$P$36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81-49CA-ACF6-61D033F05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416800256"/>
        <c:axId val="1416799776"/>
      </c:barChart>
      <c:catAx>
        <c:axId val="14168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799776"/>
        <c:crosses val="autoZero"/>
        <c:auto val="1"/>
        <c:lblAlgn val="ctr"/>
        <c:lblOffset val="100"/>
        <c:noMultiLvlLbl val="0"/>
      </c:catAx>
      <c:valAx>
        <c:axId val="141679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kg CO2e per patient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800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Results!$C$42</c:f>
              <c:strCache>
                <c:ptCount val="1"/>
                <c:pt idx="0">
                  <c:v>Intrapartum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D4-44FD-A0D5-8F712D7052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AD4-44FD-A0D5-8F712D7052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AD4-44FD-A0D5-8F712D7052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AD4-44FD-A0D5-8F712D7052B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5-4916-96C7-A406A67C250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795-4916-96C7-A406A67C25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Results!$C$45:$C$50</c:f>
              <c:strCache>
                <c:ptCount val="6"/>
                <c:pt idx="0">
                  <c:v>Patient travel</c:v>
                </c:pt>
                <c:pt idx="1">
                  <c:v>Staff travel (excl. commuting)</c:v>
                </c:pt>
                <c:pt idx="2">
                  <c:v>Healthcare facility</c:v>
                </c:pt>
                <c:pt idx="3">
                  <c:v>Ultrasound scans</c:v>
                </c:pt>
                <c:pt idx="4">
                  <c:v>Caesarean surgery</c:v>
                </c:pt>
                <c:pt idx="5">
                  <c:v>Pharmaceuticals (incl. Entonox)</c:v>
                </c:pt>
              </c:strCache>
            </c:strRef>
          </c:cat>
          <c:val>
            <c:numRef>
              <c:f>Results!$F$45:$F$50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D4-44FD-A0D5-8F712D705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Results!$L$42</c:f>
              <c:strCache>
                <c:ptCount val="1"/>
                <c:pt idx="0">
                  <c:v>Intrapartum pathway - CO2e by setting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Results!$L$45:$L$48</c:f>
              <c:strCache>
                <c:ptCount val="4"/>
                <c:pt idx="0">
                  <c:v>Midwife standalone unit</c:v>
                </c:pt>
                <c:pt idx="1">
                  <c:v>Midwife attached unit</c:v>
                </c:pt>
                <c:pt idx="2">
                  <c:v>Home</c:v>
                </c:pt>
                <c:pt idx="3">
                  <c:v>Obstetrics unit</c:v>
                </c:pt>
              </c:strCache>
            </c:strRef>
          </c:cat>
          <c:val>
            <c:numRef>
              <c:f>Results!$P$45:$P$48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3A2-4F1F-B2C5-A11E77B96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416626224"/>
        <c:axId val="1416625264"/>
      </c:barChart>
      <c:catAx>
        <c:axId val="141662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625264"/>
        <c:crosses val="autoZero"/>
        <c:auto val="1"/>
        <c:lblAlgn val="ctr"/>
        <c:lblOffset val="100"/>
        <c:noMultiLvlLbl val="0"/>
      </c:catAx>
      <c:valAx>
        <c:axId val="141662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kg CO2e per patient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626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Results!$L$55</c:f>
              <c:strCache>
                <c:ptCount val="1"/>
                <c:pt idx="0">
                  <c:v>Postnatal pathway - CO2e by setting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Results!$L$58:$L$61</c:f>
              <c:strCache>
                <c:ptCount val="4"/>
                <c:pt idx="0">
                  <c:v>Outpatients/Midwife unit</c:v>
                </c:pt>
                <c:pt idx="1">
                  <c:v>GP Surgery</c:v>
                </c:pt>
                <c:pt idx="2">
                  <c:v>Home</c:v>
                </c:pt>
                <c:pt idx="3">
                  <c:v>Digital health</c:v>
                </c:pt>
              </c:strCache>
            </c:strRef>
          </c:cat>
          <c:val>
            <c:numRef>
              <c:f>Results!$P$58:$P$61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16-4B4C-BD64-6593C2E8C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70016016"/>
        <c:axId val="1670016496"/>
      </c:barChart>
      <c:catAx>
        <c:axId val="167001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0016496"/>
        <c:crosses val="autoZero"/>
        <c:auto val="1"/>
        <c:lblAlgn val="ctr"/>
        <c:lblOffset val="100"/>
        <c:noMultiLvlLbl val="0"/>
      </c:catAx>
      <c:valAx>
        <c:axId val="167001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kg CO2e per interaction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0016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Results!$C$55</c:f>
              <c:strCache>
                <c:ptCount val="1"/>
                <c:pt idx="0">
                  <c:v>Postnatal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A8-466E-9765-0CF9543A55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A8-466E-9765-0CF9543A55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DA8-466E-9765-0CF9543A553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DA8-466E-9765-0CF9543A553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DA8-466E-9765-0CF9543A55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Results!$C$58:$C$62</c:f>
              <c:strCache>
                <c:ptCount val="5"/>
                <c:pt idx="0">
                  <c:v>Patient travel</c:v>
                </c:pt>
                <c:pt idx="1">
                  <c:v>Staff travel (excl. commuting)</c:v>
                </c:pt>
                <c:pt idx="2">
                  <c:v>Healthcare facility</c:v>
                </c:pt>
                <c:pt idx="3">
                  <c:v>Ultrasound scans</c:v>
                </c:pt>
                <c:pt idx="4">
                  <c:v>Pharmaceuticals </c:v>
                </c:pt>
              </c:strCache>
            </c:strRef>
          </c:cat>
          <c:val>
            <c:numRef>
              <c:f>Results!$F$58:$F$62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DA8-466E-9765-0CF9543A5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Results!$C$67</c:f>
              <c:strCache>
                <c:ptCount val="1"/>
                <c:pt idx="0">
                  <c:v>Infant feeding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2E-4105-BA60-71DA5CCEDC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2E-4105-BA60-71DA5CCEDC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2E-4105-BA60-71DA5CCED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Results!$C$70:$C$72</c:f>
              <c:strCache>
                <c:ptCount val="3"/>
                <c:pt idx="0">
                  <c:v>Patient travel</c:v>
                </c:pt>
                <c:pt idx="1">
                  <c:v>Healthcare facility</c:v>
                </c:pt>
                <c:pt idx="2">
                  <c:v>Pharmaceuticals &amp; Infant formula</c:v>
                </c:pt>
              </c:strCache>
            </c:strRef>
          </c:cat>
          <c:val>
            <c:numRef>
              <c:f>Results!$F$70:$F$72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2E-4105-BA60-71DA5CCED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Results!$C$77</c:f>
              <c:strCache>
                <c:ptCount val="1"/>
                <c:pt idx="0">
                  <c:v>Hypertension &amp; pre-eclampsia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DB-4D4B-BFBB-6018EA724BA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DB-4D4B-BFBB-6018EA724BA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DB-4D4B-BFBB-6018EA724B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CDB-4D4B-BFBB-6018EA724B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Results!$C$80:$C$83</c:f>
              <c:strCache>
                <c:ptCount val="4"/>
                <c:pt idx="0">
                  <c:v>Patient travel</c:v>
                </c:pt>
                <c:pt idx="1">
                  <c:v>Healthcare facility</c:v>
                </c:pt>
                <c:pt idx="2">
                  <c:v>Ultrasound scans</c:v>
                </c:pt>
                <c:pt idx="3">
                  <c:v>Pharmaceuticals</c:v>
                </c:pt>
              </c:strCache>
            </c:strRef>
          </c:cat>
          <c:val>
            <c:numRef>
              <c:f>Results!$F$80:$F$83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DB-4D4B-BFBB-6018EA724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Results!$L$17</c:f>
              <c:strCache>
                <c:ptCount val="1"/>
                <c:pt idx="0">
                  <c:v>Total maternity pathway - CO2e by stage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Results!$L$20:$L$25</c:f>
              <c:strCache>
                <c:ptCount val="6"/>
                <c:pt idx="0">
                  <c:v>Antenatal pathway</c:v>
                </c:pt>
                <c:pt idx="1">
                  <c:v>Intrapartum pathway</c:v>
                </c:pt>
                <c:pt idx="2">
                  <c:v>Postnatal pathway</c:v>
                </c:pt>
                <c:pt idx="3">
                  <c:v>Infant feeding pathway</c:v>
                </c:pt>
                <c:pt idx="4">
                  <c:v>Hypertension &amp; pre-eclampsia pathway</c:v>
                </c:pt>
                <c:pt idx="5">
                  <c:v>Pelvic floor health pathway</c:v>
                </c:pt>
              </c:strCache>
            </c:strRef>
          </c:cat>
          <c:val>
            <c:numRef>
              <c:f>Results!$P$20:$P$25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4D-4F63-A0D1-54C0315D1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416800256"/>
        <c:axId val="1416799776"/>
      </c:barChart>
      <c:catAx>
        <c:axId val="14168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799776"/>
        <c:crosses val="autoZero"/>
        <c:auto val="1"/>
        <c:lblAlgn val="ctr"/>
        <c:lblOffset val="100"/>
        <c:noMultiLvlLbl val="0"/>
      </c:catAx>
      <c:valAx>
        <c:axId val="141679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kg CO2e per patient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800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Results!$C$87</c:f>
              <c:strCache>
                <c:ptCount val="1"/>
                <c:pt idx="0">
                  <c:v>Pelvic floor health pathway - CO2e by activity type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4B-44E6-B891-ABAF197A091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4B-44E6-B891-ABAF197A09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04B-44E6-B891-ABAF197A091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Results!$C$90:$C$92</c:f>
              <c:strCache>
                <c:ptCount val="3"/>
                <c:pt idx="0">
                  <c:v>Patient travel</c:v>
                </c:pt>
                <c:pt idx="1">
                  <c:v>Healthcare facility</c:v>
                </c:pt>
                <c:pt idx="2">
                  <c:v>Ultrasound scans</c:v>
                </c:pt>
              </c:strCache>
            </c:strRef>
          </c:cat>
          <c:val>
            <c:numRef>
              <c:f>Results!$F$90:$F$92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4B-44E6-B891-ABAF197A0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MW-led Intrapartum'!A1"/><Relationship Id="rId7" Type="http://schemas.openxmlformats.org/officeDocument/2006/relationships/hyperlink" Target="#'Pelvic floor'!A1"/><Relationship Id="rId2" Type="http://schemas.openxmlformats.org/officeDocument/2006/relationships/hyperlink" Target="#Postnatal!A1"/><Relationship Id="rId1" Type="http://schemas.openxmlformats.org/officeDocument/2006/relationships/hyperlink" Target="#Antenatal!A1"/><Relationship Id="rId6" Type="http://schemas.openxmlformats.org/officeDocument/2006/relationships/hyperlink" Target="#'Infant feeding'!A1"/><Relationship Id="rId5" Type="http://schemas.openxmlformats.org/officeDocument/2006/relationships/hyperlink" Target="#Hypertension!A1"/><Relationship Id="rId4" Type="http://schemas.openxmlformats.org/officeDocument/2006/relationships/hyperlink" Target="#'OG-led Intrapartum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Overview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542386</xdr:colOff>
      <xdr:row>7</xdr:row>
      <xdr:rowOff>0</xdr:rowOff>
    </xdr:from>
    <xdr:to>
      <xdr:col>8</xdr:col>
      <xdr:colOff>425854</xdr:colOff>
      <xdr:row>8</xdr:row>
      <xdr:rowOff>189216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99986" y="381000"/>
          <a:ext cx="1102668" cy="37971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Referral</a:t>
          </a:r>
        </a:p>
      </xdr:txBody>
    </xdr:sp>
    <xdr:clientData/>
  </xdr:twoCellAnchor>
  <xdr:twoCellAnchor>
    <xdr:from>
      <xdr:col>7</xdr:col>
      <xdr:colOff>484120</xdr:colOff>
      <xdr:row>8</xdr:row>
      <xdr:rowOff>189216</xdr:rowOff>
    </xdr:from>
    <xdr:to>
      <xdr:col>7</xdr:col>
      <xdr:colOff>484120</xdr:colOff>
      <xdr:row>10</xdr:row>
      <xdr:rowOff>60914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  <a:stCxn id="2" idx="2"/>
          <a:endCxn id="4" idx="0"/>
        </xdr:cNvCxnSpPr>
      </xdr:nvCxnSpPr>
      <xdr:spPr>
        <a:xfrm>
          <a:off x="4751320" y="760716"/>
          <a:ext cx="0" cy="252698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542386</xdr:colOff>
      <xdr:row>10</xdr:row>
      <xdr:rowOff>60914</xdr:rowOff>
    </xdr:from>
    <xdr:to>
      <xdr:col>8</xdr:col>
      <xdr:colOff>425854</xdr:colOff>
      <xdr:row>12</xdr:row>
      <xdr:rowOff>59630</xdr:rowOff>
    </xdr:to>
    <xdr:sp macro="" textlink="">
      <xdr:nvSpPr>
        <xdr:cNvPr id="4" name="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199986" y="1013414"/>
          <a:ext cx="1102668" cy="37971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Antenatal care pathway</a:t>
          </a:r>
        </a:p>
      </xdr:txBody>
    </xdr:sp>
    <xdr:clientData/>
  </xdr:twoCellAnchor>
  <xdr:twoCellAnchor>
    <xdr:from>
      <xdr:col>4</xdr:col>
      <xdr:colOff>108239</xdr:colOff>
      <xdr:row>23</xdr:row>
      <xdr:rowOff>2805</xdr:rowOff>
    </xdr:from>
    <xdr:to>
      <xdr:col>6</xdr:col>
      <xdr:colOff>204512</xdr:colOff>
      <xdr:row>24</xdr:row>
      <xdr:rowOff>381001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63572" y="5315638"/>
          <a:ext cx="1323940" cy="57928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Postnatal maternal care pathway</a:t>
          </a:r>
        </a:p>
      </xdr:txBody>
    </xdr:sp>
    <xdr:clientData/>
  </xdr:twoCellAnchor>
  <xdr:twoCellAnchor>
    <xdr:from>
      <xdr:col>9</xdr:col>
      <xdr:colOff>474263</xdr:colOff>
      <xdr:row>23</xdr:row>
      <xdr:rowOff>2191</xdr:rowOff>
    </xdr:from>
    <xdr:to>
      <xdr:col>11</xdr:col>
      <xdr:colOff>570536</xdr:colOff>
      <xdr:row>24</xdr:row>
      <xdr:rowOff>370417</xdr:rowOff>
    </xdr:to>
    <xdr:sp macro="" textlink="">
      <xdr:nvSpPr>
        <xdr:cNvPr id="6" name="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998763" y="5315024"/>
          <a:ext cx="1323940" cy="56931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Infant care pathway</a:t>
          </a:r>
        </a:p>
      </xdr:txBody>
    </xdr:sp>
    <xdr:clientData/>
  </xdr:twoCellAnchor>
  <xdr:twoCellAnchor>
    <xdr:from>
      <xdr:col>4</xdr:col>
      <xdr:colOff>0</xdr:colOff>
      <xdr:row>14</xdr:row>
      <xdr:rowOff>175867</xdr:rowOff>
    </xdr:from>
    <xdr:to>
      <xdr:col>5</xdr:col>
      <xdr:colOff>493068</xdr:colOff>
      <xdr:row>18</xdr:row>
      <xdr:rowOff>50069</xdr:rowOff>
    </xdr:to>
    <xdr:sp macro="" textlink="">
      <xdr:nvSpPr>
        <xdr:cNvPr id="7" name="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38400" y="1890367"/>
          <a:ext cx="1102668" cy="636202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Midwife-led Intrapartum care pathway</a:t>
          </a:r>
        </a:p>
      </xdr:txBody>
    </xdr:sp>
    <xdr:clientData/>
  </xdr:twoCellAnchor>
  <xdr:twoCellAnchor>
    <xdr:from>
      <xdr:col>9</xdr:col>
      <xdr:colOff>507847</xdr:colOff>
      <xdr:row>26</xdr:row>
      <xdr:rowOff>532712</xdr:rowOff>
    </xdr:from>
    <xdr:to>
      <xdr:col>11</xdr:col>
      <xdr:colOff>536951</xdr:colOff>
      <xdr:row>28</xdr:row>
      <xdr:rowOff>148169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032347" y="6946212"/>
          <a:ext cx="1256771" cy="51504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Discharge</a:t>
          </a:r>
        </a:p>
      </xdr:txBody>
    </xdr:sp>
    <xdr:clientData/>
  </xdr:twoCellAnchor>
  <xdr:twoCellAnchor>
    <xdr:from>
      <xdr:col>10</xdr:col>
      <xdr:colOff>522400</xdr:colOff>
      <xdr:row>24</xdr:row>
      <xdr:rowOff>370417</xdr:rowOff>
    </xdr:from>
    <xdr:to>
      <xdr:col>10</xdr:col>
      <xdr:colOff>522400</xdr:colOff>
      <xdr:row>26</xdr:row>
      <xdr:rowOff>532712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/>
          <a:stCxn id="6" idx="2"/>
          <a:endCxn id="8" idx="0"/>
        </xdr:cNvCxnSpPr>
      </xdr:nvCxnSpPr>
      <xdr:spPr>
        <a:xfrm>
          <a:off x="6660733" y="5884334"/>
          <a:ext cx="0" cy="1061878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141820</xdr:colOff>
      <xdr:row>26</xdr:row>
      <xdr:rowOff>488775</xdr:rowOff>
    </xdr:from>
    <xdr:to>
      <xdr:col>6</xdr:col>
      <xdr:colOff>170924</xdr:colOff>
      <xdr:row>28</xdr:row>
      <xdr:rowOff>95251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597153" y="6902275"/>
          <a:ext cx="1256771" cy="50605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Discharge</a:t>
          </a:r>
        </a:p>
      </xdr:txBody>
    </xdr:sp>
    <xdr:clientData/>
  </xdr:twoCellAnchor>
  <xdr:twoCellAnchor>
    <xdr:from>
      <xdr:col>5</xdr:col>
      <xdr:colOff>156372</xdr:colOff>
      <xdr:row>24</xdr:row>
      <xdr:rowOff>381001</xdr:rowOff>
    </xdr:from>
    <xdr:to>
      <xdr:col>5</xdr:col>
      <xdr:colOff>156375</xdr:colOff>
      <xdr:row>26</xdr:row>
      <xdr:rowOff>488775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/>
          <a:stCxn id="5" idx="2"/>
          <a:endCxn id="10" idx="0"/>
        </xdr:cNvCxnSpPr>
      </xdr:nvCxnSpPr>
      <xdr:spPr>
        <a:xfrm flipH="1">
          <a:off x="3225539" y="5894918"/>
          <a:ext cx="3" cy="1007357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551334</xdr:colOff>
      <xdr:row>12</xdr:row>
      <xdr:rowOff>59630</xdr:rowOff>
    </xdr:from>
    <xdr:to>
      <xdr:col>4</xdr:col>
      <xdr:colOff>551334</xdr:colOff>
      <xdr:row>14</xdr:row>
      <xdr:rowOff>175867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cxnSpLocks/>
          <a:stCxn id="20" idx="2"/>
          <a:endCxn id="7" idx="0"/>
        </xdr:cNvCxnSpPr>
      </xdr:nvCxnSpPr>
      <xdr:spPr>
        <a:xfrm>
          <a:off x="2989734" y="1393130"/>
          <a:ext cx="0" cy="497237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214450</xdr:colOff>
      <xdr:row>14</xdr:row>
      <xdr:rowOff>151310</xdr:rowOff>
    </xdr:from>
    <xdr:to>
      <xdr:col>12</xdr:col>
      <xdr:colOff>97918</xdr:colOff>
      <xdr:row>16</xdr:row>
      <xdr:rowOff>150026</xdr:rowOff>
    </xdr:to>
    <xdr:sp macro="" textlink="">
      <xdr:nvSpPr>
        <xdr:cNvPr id="13" name="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310450" y="1865810"/>
          <a:ext cx="1102668" cy="37971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Caesarean care pathway</a:t>
          </a:r>
        </a:p>
      </xdr:txBody>
    </xdr:sp>
    <xdr:clientData/>
  </xdr:twoCellAnchor>
  <xdr:twoCellAnchor>
    <xdr:from>
      <xdr:col>9</xdr:col>
      <xdr:colOff>46794</xdr:colOff>
      <xdr:row>16</xdr:row>
      <xdr:rowOff>104775</xdr:rowOff>
    </xdr:from>
    <xdr:to>
      <xdr:col>10</xdr:col>
      <xdr:colOff>190500</xdr:colOff>
      <xdr:row>16</xdr:row>
      <xdr:rowOff>106456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/>
          <a:stCxn id="30" idx="3"/>
        </xdr:cNvCxnSpPr>
      </xdr:nvCxnSpPr>
      <xdr:spPr>
        <a:xfrm flipV="1">
          <a:off x="5533194" y="3895725"/>
          <a:ext cx="753306" cy="1681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214450</xdr:colOff>
      <xdr:row>16</xdr:row>
      <xdr:rowOff>146528</xdr:rowOff>
    </xdr:from>
    <xdr:to>
      <xdr:col>12</xdr:col>
      <xdr:colOff>97918</xdr:colOff>
      <xdr:row>18</xdr:row>
      <xdr:rowOff>145244</xdr:rowOff>
    </xdr:to>
    <xdr:sp macro="" textlink="">
      <xdr:nvSpPr>
        <xdr:cNvPr id="15" name="Rectangle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310450" y="2242028"/>
          <a:ext cx="1102668" cy="37971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Induced labour care pathway</a:t>
          </a:r>
        </a:p>
      </xdr:txBody>
    </xdr:sp>
    <xdr:clientData/>
  </xdr:twoCellAnchor>
  <xdr:twoCellAnchor>
    <xdr:from>
      <xdr:col>10</xdr:col>
      <xdr:colOff>522400</xdr:colOff>
      <xdr:row>18</xdr:row>
      <xdr:rowOff>145244</xdr:rowOff>
    </xdr:from>
    <xdr:to>
      <xdr:col>11</xdr:col>
      <xdr:colOff>156184</xdr:colOff>
      <xdr:row>23</xdr:row>
      <xdr:rowOff>2191</xdr:rowOff>
    </xdr:to>
    <xdr:cxnSp macro="">
      <xdr:nvCxnSpPr>
        <xdr:cNvPr id="16" name="Connector: Elbow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cxnSpLocks/>
          <a:stCxn id="15" idx="2"/>
          <a:endCxn id="6" idx="0"/>
        </xdr:cNvCxnSpPr>
      </xdr:nvCxnSpPr>
      <xdr:spPr>
        <a:xfrm rot="5400000">
          <a:off x="6374527" y="4781200"/>
          <a:ext cx="820030" cy="247618"/>
        </a:xfrm>
        <a:prstGeom prst="bentConnector3">
          <a:avLst>
            <a:gd name="adj1" fmla="val 43547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553451</xdr:colOff>
      <xdr:row>18</xdr:row>
      <xdr:rowOff>50068</xdr:rowOff>
    </xdr:from>
    <xdr:to>
      <xdr:col>10</xdr:col>
      <xdr:colOff>522400</xdr:colOff>
      <xdr:row>23</xdr:row>
      <xdr:rowOff>2190</xdr:rowOff>
    </xdr:to>
    <xdr:cxnSp macro="">
      <xdr:nvCxnSpPr>
        <xdr:cNvPr id="17" name="Connector: Elbow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cxnSpLocks/>
          <a:stCxn id="7" idx="2"/>
          <a:endCxn id="6" idx="0"/>
        </xdr:cNvCxnSpPr>
      </xdr:nvCxnSpPr>
      <xdr:spPr>
        <a:xfrm rot="16200000" flipH="1">
          <a:off x="4377156" y="3031446"/>
          <a:ext cx="915205" cy="3651949"/>
        </a:xfrm>
        <a:prstGeom prst="bentConnector3">
          <a:avLst>
            <a:gd name="adj1" fmla="val 50000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553452</xdr:colOff>
      <xdr:row>18</xdr:row>
      <xdr:rowOff>50068</xdr:rowOff>
    </xdr:from>
    <xdr:to>
      <xdr:col>5</xdr:col>
      <xdr:colOff>156376</xdr:colOff>
      <xdr:row>23</xdr:row>
      <xdr:rowOff>2804</xdr:rowOff>
    </xdr:to>
    <xdr:cxnSp macro="">
      <xdr:nvCxnSpPr>
        <xdr:cNvPr id="18" name="Connector: Elbow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cxnSpLocks/>
          <a:stCxn id="7" idx="2"/>
          <a:endCxn id="5" idx="0"/>
        </xdr:cNvCxnSpPr>
      </xdr:nvCxnSpPr>
      <xdr:spPr>
        <a:xfrm rot="16200000" flipH="1">
          <a:off x="2659254" y="4749349"/>
          <a:ext cx="915819" cy="216758"/>
        </a:xfrm>
        <a:prstGeom prst="bentConnector3">
          <a:avLst>
            <a:gd name="adj1" fmla="val 50000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425854</xdr:colOff>
      <xdr:row>11</xdr:row>
      <xdr:rowOff>60272</xdr:rowOff>
    </xdr:from>
    <xdr:to>
      <xdr:col>11</xdr:col>
      <xdr:colOff>156184</xdr:colOff>
      <xdr:row>14</xdr:row>
      <xdr:rowOff>151310</xdr:rowOff>
    </xdr:to>
    <xdr:cxnSp macro="">
      <xdr:nvCxnSpPr>
        <xdr:cNvPr id="19" name="Connector: Elbow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cxnSpLocks/>
          <a:stCxn id="4" idx="3"/>
          <a:endCxn id="13" idx="0"/>
        </xdr:cNvCxnSpPr>
      </xdr:nvCxnSpPr>
      <xdr:spPr>
        <a:xfrm>
          <a:off x="5302654" y="1203272"/>
          <a:ext cx="1559130" cy="662538"/>
        </a:xfrm>
        <a:prstGeom prst="bentConnector2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60914</xdr:rowOff>
    </xdr:from>
    <xdr:to>
      <xdr:col>5</xdr:col>
      <xdr:colOff>493068</xdr:colOff>
      <xdr:row>12</xdr:row>
      <xdr:rowOff>59630</xdr:rowOff>
    </xdr:to>
    <xdr:sp macro="" textlink="">
      <xdr:nvSpPr>
        <xdr:cNvPr id="20" name="Rectangle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38400" y="1013414"/>
          <a:ext cx="1102668" cy="37971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Hypertension care pathway</a:t>
          </a:r>
        </a:p>
      </xdr:txBody>
    </xdr:sp>
    <xdr:clientData/>
  </xdr:twoCellAnchor>
  <xdr:twoCellAnchor>
    <xdr:from>
      <xdr:col>4</xdr:col>
      <xdr:colOff>551335</xdr:colOff>
      <xdr:row>12</xdr:row>
      <xdr:rowOff>59629</xdr:rowOff>
    </xdr:from>
    <xdr:to>
      <xdr:col>7</xdr:col>
      <xdr:colOff>484121</xdr:colOff>
      <xdr:row>14</xdr:row>
      <xdr:rowOff>175866</xdr:rowOff>
    </xdr:to>
    <xdr:cxnSp macro="">
      <xdr:nvCxnSpPr>
        <xdr:cNvPr id="21" name="Connector: Elbow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/>
          <a:stCxn id="4" idx="2"/>
          <a:endCxn id="7" idx="0"/>
        </xdr:cNvCxnSpPr>
      </xdr:nvCxnSpPr>
      <xdr:spPr>
        <a:xfrm rot="5400000">
          <a:off x="3621909" y="760955"/>
          <a:ext cx="497237" cy="1761586"/>
        </a:xfrm>
        <a:prstGeom prst="bentConnector3">
          <a:avLst>
            <a:gd name="adj1" fmla="val 50000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493068</xdr:colOff>
      <xdr:row>11</xdr:row>
      <xdr:rowOff>60272</xdr:rowOff>
    </xdr:from>
    <xdr:to>
      <xdr:col>6</xdr:col>
      <xdr:colOff>542386</xdr:colOff>
      <xdr:row>11</xdr:row>
      <xdr:rowOff>60272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cxnSpLocks/>
          <a:stCxn id="4" idx="1"/>
          <a:endCxn id="20" idx="3"/>
        </xdr:cNvCxnSpPr>
      </xdr:nvCxnSpPr>
      <xdr:spPr>
        <a:xfrm flipH="1">
          <a:off x="3541068" y="1203272"/>
          <a:ext cx="658918" cy="0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606781</xdr:colOff>
      <xdr:row>23</xdr:row>
      <xdr:rowOff>29643</xdr:rowOff>
    </xdr:from>
    <xdr:to>
      <xdr:col>9</xdr:col>
      <xdr:colOff>99849</xdr:colOff>
      <xdr:row>24</xdr:row>
      <xdr:rowOff>349250</xdr:rowOff>
    </xdr:to>
    <xdr:sp macro="" textlink="">
      <xdr:nvSpPr>
        <xdr:cNvPr id="23" name="Rectangle 2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289781" y="5342476"/>
          <a:ext cx="1334568" cy="520691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Infant feeding path</a:t>
          </a:r>
        </a:p>
      </xdr:txBody>
    </xdr:sp>
    <xdr:clientData/>
  </xdr:twoCellAnchor>
  <xdr:twoCellAnchor>
    <xdr:from>
      <xdr:col>6</xdr:col>
      <xdr:colOff>606737</xdr:colOff>
      <xdr:row>26</xdr:row>
      <xdr:rowOff>119983</xdr:rowOff>
    </xdr:from>
    <xdr:to>
      <xdr:col>9</xdr:col>
      <xdr:colOff>102825</xdr:colOff>
      <xdr:row>27</xdr:row>
      <xdr:rowOff>63503</xdr:rowOff>
    </xdr:to>
    <xdr:sp macro="" textlink="">
      <xdr:nvSpPr>
        <xdr:cNvPr id="24" name="Rectangle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289737" y="6533483"/>
          <a:ext cx="1337588" cy="64202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Pre-eclampsia and hypertension path</a:t>
          </a:r>
        </a:p>
      </xdr:txBody>
    </xdr:sp>
    <xdr:clientData/>
  </xdr:twoCellAnchor>
  <xdr:twoCellAnchor>
    <xdr:from>
      <xdr:col>6</xdr:col>
      <xdr:colOff>606737</xdr:colOff>
      <xdr:row>27</xdr:row>
      <xdr:rowOff>68582</xdr:rowOff>
    </xdr:from>
    <xdr:to>
      <xdr:col>9</xdr:col>
      <xdr:colOff>102825</xdr:colOff>
      <xdr:row>28</xdr:row>
      <xdr:rowOff>518593</xdr:rowOff>
    </xdr:to>
    <xdr:sp macro="" textlink="">
      <xdr:nvSpPr>
        <xdr:cNvPr id="25" name="Rectangle 2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289737" y="7180582"/>
          <a:ext cx="1337588" cy="65109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Pelvic floor health care path</a:t>
          </a:r>
        </a:p>
      </xdr:txBody>
    </xdr:sp>
    <xdr:clientData/>
  </xdr:twoCellAnchor>
  <xdr:twoCellAnchor>
    <xdr:from>
      <xdr:col>9</xdr:col>
      <xdr:colOff>99849</xdr:colOff>
      <xdr:row>24</xdr:row>
      <xdr:rowOff>85762</xdr:rowOff>
    </xdr:from>
    <xdr:to>
      <xdr:col>9</xdr:col>
      <xdr:colOff>474263</xdr:colOff>
      <xdr:row>24</xdr:row>
      <xdr:rowOff>88905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cxnSpLocks/>
          <a:stCxn id="6" idx="1"/>
          <a:endCxn id="23" idx="3"/>
        </xdr:cNvCxnSpPr>
      </xdr:nvCxnSpPr>
      <xdr:spPr>
        <a:xfrm flipH="1">
          <a:off x="5624349" y="5599679"/>
          <a:ext cx="374414" cy="3143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156375</xdr:colOff>
      <xdr:row>24</xdr:row>
      <xdr:rowOff>381000</xdr:rowOff>
    </xdr:from>
    <xdr:to>
      <xdr:col>8</xdr:col>
      <xdr:colOff>47864</xdr:colOff>
      <xdr:row>26</xdr:row>
      <xdr:rowOff>119982</xdr:rowOff>
    </xdr:to>
    <xdr:cxnSp macro="">
      <xdr:nvCxnSpPr>
        <xdr:cNvPr id="27" name="Connector: Elbow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cxnSpLocks/>
          <a:stCxn id="5" idx="2"/>
          <a:endCxn id="24" idx="0"/>
        </xdr:cNvCxnSpPr>
      </xdr:nvCxnSpPr>
      <xdr:spPr>
        <a:xfrm rot="16200000" flipH="1">
          <a:off x="3772754" y="5347705"/>
          <a:ext cx="638565" cy="1732989"/>
        </a:xfrm>
        <a:prstGeom prst="bentConnector3">
          <a:avLst>
            <a:gd name="adj1" fmla="val 50000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38734</xdr:colOff>
      <xdr:row>30</xdr:row>
      <xdr:rowOff>31333</xdr:rowOff>
    </xdr:from>
    <xdr:to>
      <xdr:col>9</xdr:col>
      <xdr:colOff>67838</xdr:colOff>
      <xdr:row>30</xdr:row>
      <xdr:rowOff>529168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335567" y="8244000"/>
          <a:ext cx="1256771" cy="4978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Discharge</a:t>
          </a:r>
        </a:p>
      </xdr:txBody>
    </xdr:sp>
    <xdr:clientData/>
  </xdr:twoCellAnchor>
  <xdr:twoCellAnchor>
    <xdr:from>
      <xdr:col>8</xdr:col>
      <xdr:colOff>47864</xdr:colOff>
      <xdr:row>28</xdr:row>
      <xdr:rowOff>518593</xdr:rowOff>
    </xdr:from>
    <xdr:to>
      <xdr:col>8</xdr:col>
      <xdr:colOff>53286</xdr:colOff>
      <xdr:row>30</xdr:row>
      <xdr:rowOff>31333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cxnSpLocks/>
          <a:stCxn id="25" idx="2"/>
          <a:endCxn id="28" idx="0"/>
        </xdr:cNvCxnSpPr>
      </xdr:nvCxnSpPr>
      <xdr:spPr>
        <a:xfrm>
          <a:off x="4958531" y="7831676"/>
          <a:ext cx="5422" cy="412324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163326</xdr:colOff>
      <xdr:row>14</xdr:row>
      <xdr:rowOff>174117</xdr:rowOff>
    </xdr:from>
    <xdr:to>
      <xdr:col>9</xdr:col>
      <xdr:colOff>46794</xdr:colOff>
      <xdr:row>18</xdr:row>
      <xdr:rowOff>48319</xdr:rowOff>
    </xdr:to>
    <xdr:sp macro="" textlink="">
      <xdr:nvSpPr>
        <xdr:cNvPr id="30" name="Rectangle 2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430526" y="1888617"/>
          <a:ext cx="1102668" cy="636202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OG-led Intrapartum care pathway</a:t>
          </a:r>
        </a:p>
      </xdr:txBody>
    </xdr:sp>
    <xdr:clientData/>
  </xdr:twoCellAnchor>
  <xdr:twoCellAnchor>
    <xdr:from>
      <xdr:col>7</xdr:col>
      <xdr:colOff>484121</xdr:colOff>
      <xdr:row>12</xdr:row>
      <xdr:rowOff>59629</xdr:rowOff>
    </xdr:from>
    <xdr:to>
      <xdr:col>8</xdr:col>
      <xdr:colOff>105061</xdr:colOff>
      <xdr:row>14</xdr:row>
      <xdr:rowOff>174116</xdr:rowOff>
    </xdr:to>
    <xdr:cxnSp macro="">
      <xdr:nvCxnSpPr>
        <xdr:cNvPr id="31" name="Connector: Elbow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cxnSpLocks/>
          <a:stCxn id="4" idx="2"/>
          <a:endCxn id="30" idx="0"/>
        </xdr:cNvCxnSpPr>
      </xdr:nvCxnSpPr>
      <xdr:spPr>
        <a:xfrm rot="16200000" flipH="1">
          <a:off x="4618847" y="1525603"/>
          <a:ext cx="495487" cy="230540"/>
        </a:xfrm>
        <a:prstGeom prst="bentConnector3">
          <a:avLst>
            <a:gd name="adj1" fmla="val 50000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493068</xdr:colOff>
      <xdr:row>16</xdr:row>
      <xdr:rowOff>111218</xdr:rowOff>
    </xdr:from>
    <xdr:to>
      <xdr:col>7</xdr:col>
      <xdr:colOff>163326</xdr:colOff>
      <xdr:row>16</xdr:row>
      <xdr:rowOff>112968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cxnSpLocks/>
          <a:stCxn id="7" idx="3"/>
          <a:endCxn id="30" idx="1"/>
        </xdr:cNvCxnSpPr>
      </xdr:nvCxnSpPr>
      <xdr:spPr>
        <a:xfrm flipV="1">
          <a:off x="3541068" y="2206718"/>
          <a:ext cx="889458" cy="1750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156376</xdr:colOff>
      <xdr:row>18</xdr:row>
      <xdr:rowOff>48319</xdr:rowOff>
    </xdr:from>
    <xdr:to>
      <xdr:col>8</xdr:col>
      <xdr:colOff>105061</xdr:colOff>
      <xdr:row>23</xdr:row>
      <xdr:rowOff>2805</xdr:rowOff>
    </xdr:to>
    <xdr:cxnSp macro="">
      <xdr:nvCxnSpPr>
        <xdr:cNvPr id="33" name="Connector: Elbow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cxnSpLocks/>
          <a:stCxn id="30" idx="2"/>
          <a:endCxn id="5" idx="0"/>
        </xdr:cNvCxnSpPr>
      </xdr:nvCxnSpPr>
      <xdr:spPr>
        <a:xfrm rot="5400000">
          <a:off x="3661851" y="3961761"/>
          <a:ext cx="917569" cy="1790185"/>
        </a:xfrm>
        <a:prstGeom prst="bentConnector3">
          <a:avLst>
            <a:gd name="adj1" fmla="val 50000"/>
          </a:avLst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204512</xdr:colOff>
      <xdr:row>24</xdr:row>
      <xdr:rowOff>88905</xdr:rowOff>
    </xdr:from>
    <xdr:to>
      <xdr:col>6</xdr:col>
      <xdr:colOff>606781</xdr:colOff>
      <xdr:row>24</xdr:row>
      <xdr:rowOff>91361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cxnSpLocks/>
          <a:stCxn id="23" idx="1"/>
          <a:endCxn id="5" idx="3"/>
        </xdr:cNvCxnSpPr>
      </xdr:nvCxnSpPr>
      <xdr:spPr>
        <a:xfrm flipH="1">
          <a:off x="3887512" y="5602822"/>
          <a:ext cx="402269" cy="2456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285989</xdr:colOff>
      <xdr:row>28</xdr:row>
      <xdr:rowOff>66675</xdr:rowOff>
    </xdr:from>
    <xdr:to>
      <xdr:col>3</xdr:col>
      <xdr:colOff>327648</xdr:colOff>
      <xdr:row>32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95589" y="4619625"/>
          <a:ext cx="1260859" cy="84772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Screening:</a:t>
          </a:r>
        </a:p>
        <a:p>
          <a:r>
            <a:rPr lang="en-GB" sz="975">
              <a:solidFill>
                <a:schemeClr val="tx1"/>
              </a:solidFill>
            </a:rPr>
            <a:t>- Infectious diseases</a:t>
          </a:r>
          <a:br>
            <a:rPr lang="en-GB" sz="975">
              <a:solidFill>
                <a:schemeClr val="tx1"/>
              </a:solidFill>
            </a:rPr>
          </a:br>
          <a:r>
            <a:rPr lang="en-GB" sz="975">
              <a:solidFill>
                <a:schemeClr val="tx1"/>
              </a:solidFill>
            </a:rPr>
            <a:t>- Sickle cell &amp; thalassaemia</a:t>
          </a:r>
          <a:br>
            <a:rPr lang="en-GB" sz="975">
              <a:solidFill>
                <a:schemeClr val="tx1"/>
              </a:solidFill>
            </a:rPr>
          </a:br>
          <a:r>
            <a:rPr lang="en-GB" sz="975">
              <a:solidFill>
                <a:schemeClr val="tx1"/>
              </a:solidFill>
            </a:rPr>
            <a:t>- fetal anomoly</a:t>
          </a:r>
        </a:p>
      </xdr:txBody>
    </xdr:sp>
    <xdr:clientData/>
  </xdr:twoCellAnchor>
  <xdr:twoCellAnchor>
    <xdr:from>
      <xdr:col>2</xdr:col>
      <xdr:colOff>302333</xdr:colOff>
      <xdr:row>25</xdr:row>
      <xdr:rowOff>66675</xdr:rowOff>
    </xdr:from>
    <xdr:to>
      <xdr:col>2</xdr:col>
      <xdr:colOff>306819</xdr:colOff>
      <xdr:row>28</xdr:row>
      <xdr:rowOff>66675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cxnSpLocks/>
          <a:stCxn id="15" idx="2"/>
          <a:endCxn id="2" idx="0"/>
        </xdr:cNvCxnSpPr>
      </xdr:nvCxnSpPr>
      <xdr:spPr>
        <a:xfrm>
          <a:off x="1521533" y="4829175"/>
          <a:ext cx="4486" cy="457200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300217</xdr:colOff>
      <xdr:row>11</xdr:row>
      <xdr:rowOff>66675</xdr:rowOff>
    </xdr:from>
    <xdr:to>
      <xdr:col>2</xdr:col>
      <xdr:colOff>304024</xdr:colOff>
      <xdr:row>12</xdr:row>
      <xdr:rowOff>130488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>
          <a:cxnSpLocks/>
          <a:stCxn id="17" idx="2"/>
          <a:endCxn id="18" idx="0"/>
        </xdr:cNvCxnSpPr>
      </xdr:nvCxnSpPr>
      <xdr:spPr>
        <a:xfrm flipH="1">
          <a:off x="1519417" y="2257425"/>
          <a:ext cx="3807" cy="263838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300217</xdr:colOff>
      <xdr:row>15</xdr:row>
      <xdr:rowOff>171450</xdr:rowOff>
    </xdr:from>
    <xdr:to>
      <xdr:col>2</xdr:col>
      <xdr:colOff>300217</xdr:colOff>
      <xdr:row>18</xdr:row>
      <xdr:rowOff>32833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cxnSpLocks/>
          <a:stCxn id="18" idx="2"/>
          <a:endCxn id="19" idx="0"/>
        </xdr:cNvCxnSpPr>
      </xdr:nvCxnSpPr>
      <xdr:spPr>
        <a:xfrm>
          <a:off x="1519417" y="3105150"/>
          <a:ext cx="0" cy="404308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88403</xdr:colOff>
      <xdr:row>34</xdr:row>
      <xdr:rowOff>111746</xdr:rowOff>
    </xdr:from>
    <xdr:to>
      <xdr:col>3</xdr:col>
      <xdr:colOff>523875</xdr:colOff>
      <xdr:row>38</xdr:row>
      <xdr:rowOff>40735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698003" y="5817221"/>
          <a:ext cx="1654672" cy="71956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2x US scans:</a:t>
          </a:r>
        </a:p>
        <a:p>
          <a:r>
            <a:rPr lang="en-GB" sz="975">
              <a:solidFill>
                <a:schemeClr val="tx1"/>
              </a:solidFill>
            </a:rPr>
            <a:t>11+2 to 14+1 weeks</a:t>
          </a:r>
        </a:p>
        <a:p>
          <a:r>
            <a:rPr lang="en-GB" sz="975">
              <a:solidFill>
                <a:schemeClr val="tx1"/>
              </a:solidFill>
            </a:rPr>
            <a:t>18+6 weeks</a:t>
          </a:r>
        </a:p>
        <a:p>
          <a:r>
            <a:rPr lang="en-GB" sz="975">
              <a:solidFill>
                <a:schemeClr val="tx1"/>
              </a:solidFill>
            </a:rPr>
            <a:t>(26+0 weeks - risk assessed)</a:t>
          </a:r>
        </a:p>
      </xdr:txBody>
    </xdr:sp>
    <xdr:clientData/>
  </xdr:twoCellAnchor>
  <xdr:twoCellAnchor>
    <xdr:from>
      <xdr:col>2</xdr:col>
      <xdr:colOff>306139</xdr:colOff>
      <xdr:row>32</xdr:row>
      <xdr:rowOff>95250</xdr:rowOff>
    </xdr:from>
    <xdr:to>
      <xdr:col>2</xdr:col>
      <xdr:colOff>306819</xdr:colOff>
      <xdr:row>34</xdr:row>
      <xdr:rowOff>111746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cxnSpLocks/>
          <a:stCxn id="2" idx="2"/>
          <a:endCxn id="12" idx="0"/>
        </xdr:cNvCxnSpPr>
      </xdr:nvCxnSpPr>
      <xdr:spPr>
        <a:xfrm flipH="1">
          <a:off x="1525339" y="5467350"/>
          <a:ext cx="680" cy="349871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298989</xdr:colOff>
      <xdr:row>22</xdr:row>
      <xdr:rowOff>143033</xdr:rowOff>
    </xdr:from>
    <xdr:to>
      <xdr:col>3</xdr:col>
      <xdr:colOff>305676</xdr:colOff>
      <xdr:row>25</xdr:row>
      <xdr:rowOff>66675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908589" y="4362608"/>
          <a:ext cx="1225887" cy="466567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3x AN classes</a:t>
          </a:r>
        </a:p>
      </xdr:txBody>
    </xdr:sp>
    <xdr:clientData/>
  </xdr:twoCellAnchor>
  <xdr:twoCellAnchor>
    <xdr:from>
      <xdr:col>0</xdr:col>
      <xdr:colOff>508488</xdr:colOff>
      <xdr:row>1</xdr:row>
      <xdr:rowOff>237115</xdr:rowOff>
    </xdr:from>
    <xdr:to>
      <xdr:col>2</xdr:col>
      <xdr:colOff>447675</xdr:colOff>
      <xdr:row>3</xdr:row>
      <xdr:rowOff>123550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08488" y="427615"/>
          <a:ext cx="1158387" cy="48651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  <xdr:twoCellAnchor>
    <xdr:from>
      <xdr:col>1</xdr:col>
      <xdr:colOff>362290</xdr:colOff>
      <xdr:row>8</xdr:row>
      <xdr:rowOff>203789</xdr:rowOff>
    </xdr:from>
    <xdr:to>
      <xdr:col>3</xdr:col>
      <xdr:colOff>245758</xdr:colOff>
      <xdr:row>11</xdr:row>
      <xdr:rowOff>66675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971890" y="1851614"/>
          <a:ext cx="1102668" cy="405811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Referral form &amp; information </a:t>
          </a:r>
        </a:p>
      </xdr:txBody>
    </xdr:sp>
    <xdr:clientData/>
  </xdr:twoCellAnchor>
  <xdr:twoCellAnchor>
    <xdr:from>
      <xdr:col>1</xdr:col>
      <xdr:colOff>278213</xdr:colOff>
      <xdr:row>12</xdr:row>
      <xdr:rowOff>130488</xdr:rowOff>
    </xdr:from>
    <xdr:to>
      <xdr:col>3</xdr:col>
      <xdr:colOff>322221</xdr:colOff>
      <xdr:row>15</xdr:row>
      <xdr:rowOff>171450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87813" y="2521263"/>
          <a:ext cx="1263208" cy="583887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Antenatal clinic</a:t>
          </a:r>
          <a:br>
            <a:rPr lang="en-GB" sz="975">
              <a:solidFill>
                <a:schemeClr val="tx1"/>
              </a:solidFill>
            </a:rPr>
          </a:br>
          <a:r>
            <a:rPr lang="en-GB" sz="975">
              <a:solidFill>
                <a:schemeClr val="tx1"/>
              </a:solidFill>
            </a:rPr>
            <a:t>10+0 weeks</a:t>
          </a:r>
        </a:p>
        <a:p>
          <a:pPr algn="ctr"/>
          <a:r>
            <a:rPr lang="en-GB" sz="975">
              <a:solidFill>
                <a:schemeClr val="tx1"/>
              </a:solidFill>
            </a:rPr>
            <a:t>+ risk assessment</a:t>
          </a:r>
        </a:p>
      </xdr:txBody>
    </xdr:sp>
    <xdr:clientData/>
  </xdr:twoCellAnchor>
  <xdr:twoCellAnchor>
    <xdr:from>
      <xdr:col>1</xdr:col>
      <xdr:colOff>430422</xdr:colOff>
      <xdr:row>18</xdr:row>
      <xdr:rowOff>32833</xdr:rowOff>
    </xdr:from>
    <xdr:to>
      <xdr:col>3</xdr:col>
      <xdr:colOff>170011</xdr:colOff>
      <xdr:row>20</xdr:row>
      <xdr:rowOff>142875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040022" y="3509458"/>
          <a:ext cx="958789" cy="443417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AN appointments</a:t>
          </a:r>
        </a:p>
      </xdr:txBody>
    </xdr:sp>
    <xdr:clientData/>
  </xdr:twoCellAnchor>
  <xdr:twoCellAnchor>
    <xdr:from>
      <xdr:col>2</xdr:col>
      <xdr:colOff>300217</xdr:colOff>
      <xdr:row>20</xdr:row>
      <xdr:rowOff>142875</xdr:rowOff>
    </xdr:from>
    <xdr:to>
      <xdr:col>2</xdr:col>
      <xdr:colOff>302333</xdr:colOff>
      <xdr:row>22</xdr:row>
      <xdr:rowOff>143033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>
          <a:cxnSpLocks/>
          <a:stCxn id="19" idx="2"/>
          <a:endCxn id="15" idx="0"/>
        </xdr:cNvCxnSpPr>
      </xdr:nvCxnSpPr>
      <xdr:spPr>
        <a:xfrm>
          <a:off x="1519417" y="3952875"/>
          <a:ext cx="2116" cy="409733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591670</xdr:colOff>
      <xdr:row>15</xdr:row>
      <xdr:rowOff>361950</xdr:rowOff>
    </xdr:from>
    <xdr:to>
      <xdr:col>2</xdr:col>
      <xdr:colOff>591944</xdr:colOff>
      <xdr:row>17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>
          <a:cxnSpLocks/>
          <a:stCxn id="12" idx="2"/>
          <a:endCxn id="8" idx="0"/>
        </xdr:cNvCxnSpPr>
      </xdr:nvCxnSpPr>
      <xdr:spPr>
        <a:xfrm flipH="1">
          <a:off x="1810870" y="4438650"/>
          <a:ext cx="274" cy="438150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591015</xdr:colOff>
      <xdr:row>11</xdr:row>
      <xdr:rowOff>302400</xdr:rowOff>
    </xdr:from>
    <xdr:to>
      <xdr:col>4</xdr:col>
      <xdr:colOff>10519</xdr:colOff>
      <xdr:row>13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200615" y="3036075"/>
          <a:ext cx="1248304" cy="592950"/>
        </a:xfrm>
        <a:prstGeom prst="rect">
          <a:avLst/>
        </a:prstGeom>
        <a:solidFill>
          <a:schemeClr val="bg1">
            <a:lumMod val="95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Home or midwifery unit</a:t>
          </a:r>
        </a:p>
      </xdr:txBody>
    </xdr:sp>
    <xdr:clientData/>
  </xdr:twoCellAnchor>
  <xdr:twoCellAnchor>
    <xdr:from>
      <xdr:col>2</xdr:col>
      <xdr:colOff>605098</xdr:colOff>
      <xdr:row>10</xdr:row>
      <xdr:rowOff>134554</xdr:rowOff>
    </xdr:from>
    <xdr:to>
      <xdr:col>2</xdr:col>
      <xdr:colOff>605567</xdr:colOff>
      <xdr:row>11</xdr:row>
      <xdr:rowOff>302400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>
          <a:cxnSpLocks/>
          <a:stCxn id="6" idx="2"/>
          <a:endCxn id="3" idx="0"/>
        </xdr:cNvCxnSpPr>
      </xdr:nvCxnSpPr>
      <xdr:spPr>
        <a:xfrm>
          <a:off x="1824298" y="2658679"/>
          <a:ext cx="469" cy="377396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53764</xdr:colOff>
      <xdr:row>8</xdr:row>
      <xdr:rowOff>171450</xdr:rowOff>
    </xdr:from>
    <xdr:to>
      <xdr:col>3</xdr:col>
      <xdr:colOff>546832</xdr:colOff>
      <xdr:row>10</xdr:row>
      <xdr:rowOff>134554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272964" y="2057400"/>
          <a:ext cx="1102668" cy="601279"/>
        </a:xfrm>
        <a:prstGeom prst="rect">
          <a:avLst/>
        </a:prstGeom>
        <a:solidFill>
          <a:schemeClr val="bg1">
            <a:lumMod val="95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Term birth</a:t>
          </a:r>
        </a:p>
        <a:p>
          <a:pPr algn="ctr"/>
          <a:r>
            <a:rPr lang="en-GB" sz="975">
              <a:solidFill>
                <a:schemeClr val="tx1"/>
              </a:solidFill>
            </a:rPr>
            <a:t>(onset of labour at 37-42 weeks)</a:t>
          </a:r>
        </a:p>
      </xdr:txBody>
    </xdr:sp>
    <xdr:clientData/>
  </xdr:twoCellAnchor>
  <xdr:twoCellAnchor>
    <xdr:from>
      <xdr:col>1</xdr:col>
      <xdr:colOff>569666</xdr:colOff>
      <xdr:row>17</xdr:row>
      <xdr:rowOff>171450</xdr:rowOff>
    </xdr:from>
    <xdr:to>
      <xdr:col>4</xdr:col>
      <xdr:colOff>4074</xdr:colOff>
      <xdr:row>18</xdr:row>
      <xdr:rowOff>47625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179266" y="4876800"/>
          <a:ext cx="1263208" cy="38100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Spontaneous vaginal birth</a:t>
          </a:r>
        </a:p>
      </xdr:txBody>
    </xdr:sp>
    <xdr:clientData/>
  </xdr:twoCellAnchor>
  <xdr:twoCellAnchor>
    <xdr:from>
      <xdr:col>1</xdr:col>
      <xdr:colOff>569666</xdr:colOff>
      <xdr:row>18</xdr:row>
      <xdr:rowOff>70986</xdr:rowOff>
    </xdr:from>
    <xdr:to>
      <xdr:col>4</xdr:col>
      <xdr:colOff>4074</xdr:colOff>
      <xdr:row>19</xdr:row>
      <xdr:rowOff>285750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179266" y="5281161"/>
          <a:ext cx="1263208" cy="39573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Episiotomy</a:t>
          </a:r>
        </a:p>
      </xdr:txBody>
    </xdr:sp>
    <xdr:clientData/>
  </xdr:twoCellAnchor>
  <xdr:twoCellAnchor>
    <xdr:from>
      <xdr:col>1</xdr:col>
      <xdr:colOff>569940</xdr:colOff>
      <xdr:row>14</xdr:row>
      <xdr:rowOff>15326</xdr:rowOff>
    </xdr:from>
    <xdr:to>
      <xdr:col>4</xdr:col>
      <xdr:colOff>4348</xdr:colOff>
      <xdr:row>15</xdr:row>
      <xdr:rowOff>361950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179540" y="3968201"/>
          <a:ext cx="1263208" cy="47044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Assessment</a:t>
          </a:r>
        </a:p>
      </xdr:txBody>
    </xdr:sp>
    <xdr:clientData/>
  </xdr:twoCellAnchor>
  <xdr:twoCellAnchor>
    <xdr:from>
      <xdr:col>0</xdr:col>
      <xdr:colOff>375281</xdr:colOff>
      <xdr:row>25</xdr:row>
      <xdr:rowOff>337645</xdr:rowOff>
    </xdr:from>
    <xdr:to>
      <xdr:col>2</xdr:col>
      <xdr:colOff>419289</xdr:colOff>
      <xdr:row>27</xdr:row>
      <xdr:rowOff>104775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375281" y="7157545"/>
          <a:ext cx="1263208" cy="32910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Maternal care postpartum</a:t>
          </a:r>
        </a:p>
      </xdr:txBody>
    </xdr:sp>
    <xdr:clientData/>
  </xdr:twoCellAnchor>
  <xdr:twoCellAnchor>
    <xdr:from>
      <xdr:col>3</xdr:col>
      <xdr:colOff>91880</xdr:colOff>
      <xdr:row>25</xdr:row>
      <xdr:rowOff>347676</xdr:rowOff>
    </xdr:from>
    <xdr:to>
      <xdr:col>5</xdr:col>
      <xdr:colOff>104775</xdr:colOff>
      <xdr:row>27</xdr:row>
      <xdr:rowOff>104775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920680" y="7167576"/>
          <a:ext cx="1232095" cy="31907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Care of the newborn infant(s)</a:t>
          </a:r>
        </a:p>
      </xdr:txBody>
    </xdr:sp>
    <xdr:clientData/>
  </xdr:twoCellAnchor>
  <xdr:twoCellAnchor>
    <xdr:from>
      <xdr:col>1</xdr:col>
      <xdr:colOff>573206</xdr:colOff>
      <xdr:row>21</xdr:row>
      <xdr:rowOff>147011</xdr:rowOff>
    </xdr:from>
    <xdr:to>
      <xdr:col>3</xdr:col>
      <xdr:colOff>602310</xdr:colOff>
      <xdr:row>21</xdr:row>
      <xdr:rowOff>433496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182806" y="6109661"/>
          <a:ext cx="1248304" cy="28648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Birth</a:t>
          </a:r>
        </a:p>
      </xdr:txBody>
    </xdr:sp>
    <xdr:clientData/>
  </xdr:twoCellAnchor>
  <xdr:twoCellAnchor>
    <xdr:from>
      <xdr:col>0</xdr:col>
      <xdr:colOff>247650</xdr:colOff>
      <xdr:row>1</xdr:row>
      <xdr:rowOff>161925</xdr:rowOff>
    </xdr:from>
    <xdr:to>
      <xdr:col>2</xdr:col>
      <xdr:colOff>276754</xdr:colOff>
      <xdr:row>2</xdr:row>
      <xdr:rowOff>115035</xdr:rowOff>
    </xdr:to>
    <xdr:sp macro="" textlink="">
      <xdr:nvSpPr>
        <xdr:cNvPr id="21" name="Rectangl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247650" y="352425"/>
          <a:ext cx="1248304" cy="35316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  <xdr:twoCellAnchor>
    <xdr:from>
      <xdr:col>2</xdr:col>
      <xdr:colOff>587758</xdr:colOff>
      <xdr:row>21</xdr:row>
      <xdr:rowOff>433496</xdr:rowOff>
    </xdr:from>
    <xdr:to>
      <xdr:col>4</xdr:col>
      <xdr:colOff>98328</xdr:colOff>
      <xdr:row>25</xdr:row>
      <xdr:rowOff>347676</xdr:rowOff>
    </xdr:to>
    <xdr:cxnSp macro="">
      <xdr:nvCxnSpPr>
        <xdr:cNvPr id="23" name="Connector: Elbow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>
          <a:cxnSpLocks/>
          <a:stCxn id="15" idx="2"/>
          <a:endCxn id="14" idx="0"/>
        </xdr:cNvCxnSpPr>
      </xdr:nvCxnSpPr>
      <xdr:spPr>
        <a:xfrm rot="16200000" flipH="1">
          <a:off x="1786128" y="6416976"/>
          <a:ext cx="771430" cy="729770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397286</xdr:colOff>
      <xdr:row>21</xdr:row>
      <xdr:rowOff>433496</xdr:rowOff>
    </xdr:from>
    <xdr:to>
      <xdr:col>2</xdr:col>
      <xdr:colOff>587759</xdr:colOff>
      <xdr:row>25</xdr:row>
      <xdr:rowOff>337645</xdr:rowOff>
    </xdr:to>
    <xdr:cxnSp macro="">
      <xdr:nvCxnSpPr>
        <xdr:cNvPr id="24" name="Connector: Elbow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>
          <a:cxnSpLocks/>
          <a:stCxn id="15" idx="2"/>
          <a:endCxn id="13" idx="0"/>
        </xdr:cNvCxnSpPr>
      </xdr:nvCxnSpPr>
      <xdr:spPr>
        <a:xfrm rot="5400000">
          <a:off x="1026223" y="6376809"/>
          <a:ext cx="761399" cy="800073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587758</xdr:colOff>
      <xdr:row>19</xdr:row>
      <xdr:rowOff>285750</xdr:rowOff>
    </xdr:from>
    <xdr:to>
      <xdr:col>2</xdr:col>
      <xdr:colOff>591670</xdr:colOff>
      <xdr:row>21</xdr:row>
      <xdr:rowOff>147011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>
          <a:cxnSpLocks/>
          <a:stCxn id="9" idx="2"/>
          <a:endCxn id="15" idx="0"/>
        </xdr:cNvCxnSpPr>
      </xdr:nvCxnSpPr>
      <xdr:spPr>
        <a:xfrm flipH="1">
          <a:off x="1806958" y="5676900"/>
          <a:ext cx="3912" cy="432761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591944</xdr:colOff>
      <xdr:row>13</xdr:row>
      <xdr:rowOff>180975</xdr:rowOff>
    </xdr:from>
    <xdr:to>
      <xdr:col>2</xdr:col>
      <xdr:colOff>605567</xdr:colOff>
      <xdr:row>14</xdr:row>
      <xdr:rowOff>15326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>
          <a:cxnSpLocks/>
          <a:stCxn id="3" idx="2"/>
          <a:endCxn id="12" idx="0"/>
        </xdr:cNvCxnSpPr>
      </xdr:nvCxnSpPr>
      <xdr:spPr>
        <a:xfrm flipH="1">
          <a:off x="1811144" y="3629025"/>
          <a:ext cx="13623" cy="339176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539472</xdr:colOff>
      <xdr:row>11</xdr:row>
      <xdr:rowOff>123068</xdr:rowOff>
    </xdr:from>
    <xdr:to>
      <xdr:col>3</xdr:col>
      <xdr:colOff>583480</xdr:colOff>
      <xdr:row>11</xdr:row>
      <xdr:rowOff>466703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1149072" y="3285368"/>
          <a:ext cx="1263208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Spontaneous vaginal birth</a:t>
          </a:r>
        </a:p>
      </xdr:txBody>
    </xdr:sp>
    <xdr:clientData/>
  </xdr:twoCellAnchor>
  <xdr:twoCellAnchor>
    <xdr:from>
      <xdr:col>1</xdr:col>
      <xdr:colOff>541771</xdr:colOff>
      <xdr:row>12</xdr:row>
      <xdr:rowOff>22225</xdr:rowOff>
    </xdr:from>
    <xdr:to>
      <xdr:col>3</xdr:col>
      <xdr:colOff>582551</xdr:colOff>
      <xdr:row>13</xdr:row>
      <xdr:rowOff>170133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1151371" y="3651250"/>
          <a:ext cx="1259980" cy="347933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Birth with forceps or</a:t>
          </a:r>
        </a:p>
        <a:p>
          <a:pPr algn="ctr"/>
          <a:r>
            <a:rPr lang="en-GB" sz="975">
              <a:solidFill>
                <a:schemeClr val="tx1"/>
              </a:solidFill>
            </a:rPr>
            <a:t>ventouse</a:t>
          </a:r>
        </a:p>
      </xdr:txBody>
    </xdr:sp>
    <xdr:clientData/>
  </xdr:twoCellAnchor>
  <xdr:twoCellAnchor>
    <xdr:from>
      <xdr:col>1</xdr:col>
      <xdr:colOff>539472</xdr:colOff>
      <xdr:row>13</xdr:row>
      <xdr:rowOff>183946</xdr:rowOff>
    </xdr:from>
    <xdr:to>
      <xdr:col>3</xdr:col>
      <xdr:colOff>583480</xdr:colOff>
      <xdr:row>15</xdr:row>
      <xdr:rowOff>173851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1149072" y="4012996"/>
          <a:ext cx="1263208" cy="56140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Regional analgesia (epidural</a:t>
          </a:r>
        </a:p>
        <a:p>
          <a:pPr algn="ctr"/>
          <a:r>
            <a:rPr lang="en-GB" sz="975">
              <a:solidFill>
                <a:schemeClr val="tx1"/>
              </a:solidFill>
            </a:rPr>
            <a:t>and/or spinal)</a:t>
          </a:r>
        </a:p>
      </xdr:txBody>
    </xdr:sp>
    <xdr:clientData/>
  </xdr:twoCellAnchor>
  <xdr:twoCellAnchor>
    <xdr:from>
      <xdr:col>1</xdr:col>
      <xdr:colOff>539472</xdr:colOff>
      <xdr:row>15</xdr:row>
      <xdr:rowOff>178139</xdr:rowOff>
    </xdr:from>
    <xdr:to>
      <xdr:col>3</xdr:col>
      <xdr:colOff>583480</xdr:colOff>
      <xdr:row>16</xdr:row>
      <xdr:rowOff>55049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1149072" y="4578689"/>
          <a:ext cx="1263208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Episiotomy</a:t>
          </a:r>
        </a:p>
      </xdr:txBody>
    </xdr:sp>
    <xdr:clientData/>
  </xdr:twoCellAnchor>
  <xdr:twoCellAnchor>
    <xdr:from>
      <xdr:col>1</xdr:col>
      <xdr:colOff>538543</xdr:colOff>
      <xdr:row>16</xdr:row>
      <xdr:rowOff>36398</xdr:rowOff>
    </xdr:from>
    <xdr:to>
      <xdr:col>3</xdr:col>
      <xdr:colOff>582551</xdr:colOff>
      <xdr:row>17</xdr:row>
      <xdr:rowOff>180008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1148143" y="4903673"/>
          <a:ext cx="1263208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Blood transfusion </a:t>
          </a:r>
        </a:p>
      </xdr:txBody>
    </xdr:sp>
    <xdr:clientData/>
  </xdr:twoCellAnchor>
  <xdr:twoCellAnchor>
    <xdr:from>
      <xdr:col>3</xdr:col>
      <xdr:colOff>66081</xdr:colOff>
      <xdr:row>31</xdr:row>
      <xdr:rowOff>88494</xdr:rowOff>
    </xdr:from>
    <xdr:to>
      <xdr:col>5</xdr:col>
      <xdr:colOff>110089</xdr:colOff>
      <xdr:row>33</xdr:row>
      <xdr:rowOff>131155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1894881" y="8384769"/>
          <a:ext cx="1263208" cy="442711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Maternal care postpartum</a:t>
          </a:r>
        </a:p>
      </xdr:txBody>
    </xdr:sp>
    <xdr:clientData/>
  </xdr:twoCellAnchor>
  <xdr:twoCellAnchor>
    <xdr:from>
      <xdr:col>6</xdr:col>
      <xdr:colOff>135105</xdr:colOff>
      <xdr:row>31</xdr:row>
      <xdr:rowOff>89000</xdr:rowOff>
    </xdr:from>
    <xdr:to>
      <xdr:col>8</xdr:col>
      <xdr:colOff>179113</xdr:colOff>
      <xdr:row>33</xdr:row>
      <xdr:rowOff>131661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3792705" y="8385275"/>
          <a:ext cx="1263208" cy="442711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Care of the newborn infant(s)</a:t>
          </a:r>
        </a:p>
      </xdr:txBody>
    </xdr:sp>
    <xdr:clientData/>
  </xdr:twoCellAnchor>
  <xdr:twoCellAnchor>
    <xdr:from>
      <xdr:col>4</xdr:col>
      <xdr:colOff>495942</xdr:colOff>
      <xdr:row>26</xdr:row>
      <xdr:rowOff>136555</xdr:rowOff>
    </xdr:from>
    <xdr:to>
      <xdr:col>6</xdr:col>
      <xdr:colOff>525046</xdr:colOff>
      <xdr:row>28</xdr:row>
      <xdr:rowOff>99190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934342" y="7432705"/>
          <a:ext cx="1248304" cy="36268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Birth</a:t>
          </a:r>
        </a:p>
      </xdr:txBody>
    </xdr:sp>
    <xdr:clientData/>
  </xdr:twoCellAnchor>
  <xdr:twoCellAnchor>
    <xdr:from>
      <xdr:col>0</xdr:col>
      <xdr:colOff>238125</xdr:colOff>
      <xdr:row>1</xdr:row>
      <xdr:rowOff>85725</xdr:rowOff>
    </xdr:from>
    <xdr:to>
      <xdr:col>2</xdr:col>
      <xdr:colOff>267229</xdr:colOff>
      <xdr:row>2</xdr:row>
      <xdr:rowOff>142875</xdr:rowOff>
    </xdr:to>
    <xdr:sp macro="" textlink="">
      <xdr:nvSpPr>
        <xdr:cNvPr id="55" name="Rectangl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/>
      </xdr:nvSpPr>
      <xdr:spPr>
        <a:xfrm>
          <a:off x="238125" y="276225"/>
          <a:ext cx="1248304" cy="45720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  <xdr:twoCellAnchor>
    <xdr:from>
      <xdr:col>5</xdr:col>
      <xdr:colOff>510494</xdr:colOff>
      <xdr:row>28</xdr:row>
      <xdr:rowOff>99189</xdr:rowOff>
    </xdr:from>
    <xdr:to>
      <xdr:col>7</xdr:col>
      <xdr:colOff>157109</xdr:colOff>
      <xdr:row>31</xdr:row>
      <xdr:rowOff>88999</xdr:rowOff>
    </xdr:to>
    <xdr:cxnSp macro="">
      <xdr:nvCxnSpPr>
        <xdr:cNvPr id="60" name="Connector: Elbow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CxnSpPr>
          <a:cxnSpLocks/>
          <a:stCxn id="49" idx="2"/>
          <a:endCxn id="48" idx="0"/>
        </xdr:cNvCxnSpPr>
      </xdr:nvCxnSpPr>
      <xdr:spPr>
        <a:xfrm rot="16200000" flipH="1">
          <a:off x="3696459" y="7657424"/>
          <a:ext cx="589885" cy="865815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88086</xdr:colOff>
      <xdr:row>28</xdr:row>
      <xdr:rowOff>99190</xdr:rowOff>
    </xdr:from>
    <xdr:to>
      <xdr:col>5</xdr:col>
      <xdr:colOff>510495</xdr:colOff>
      <xdr:row>31</xdr:row>
      <xdr:rowOff>88494</xdr:rowOff>
    </xdr:to>
    <xdr:cxnSp macro="">
      <xdr:nvCxnSpPr>
        <xdr:cNvPr id="61" name="Connector: Elbow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CxnSpPr>
          <a:cxnSpLocks/>
          <a:stCxn id="49" idx="2"/>
          <a:endCxn id="47" idx="0"/>
        </xdr:cNvCxnSpPr>
      </xdr:nvCxnSpPr>
      <xdr:spPr>
        <a:xfrm rot="5400000">
          <a:off x="2747801" y="7574075"/>
          <a:ext cx="589379" cy="1032009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552660</xdr:colOff>
      <xdr:row>12</xdr:row>
      <xdr:rowOff>99369</xdr:rowOff>
    </xdr:from>
    <xdr:to>
      <xdr:col>8</xdr:col>
      <xdr:colOff>557159</xdr:colOff>
      <xdr:row>13</xdr:row>
      <xdr:rowOff>343630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CxnSpPr>
          <a:cxnSpLocks/>
          <a:stCxn id="26" idx="2"/>
          <a:endCxn id="23" idx="0"/>
        </xdr:cNvCxnSpPr>
      </xdr:nvCxnSpPr>
      <xdr:spPr>
        <a:xfrm>
          <a:off x="5429460" y="3728394"/>
          <a:ext cx="4499" cy="444286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509534</xdr:colOff>
      <xdr:row>21</xdr:row>
      <xdr:rowOff>361950</xdr:rowOff>
    </xdr:from>
    <xdr:to>
      <xdr:col>5</xdr:col>
      <xdr:colOff>509534</xdr:colOff>
      <xdr:row>22</xdr:row>
      <xdr:rowOff>191230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CxnSpPr>
          <a:cxnSpLocks/>
          <a:stCxn id="18" idx="2"/>
          <a:endCxn id="34" idx="0"/>
        </xdr:cNvCxnSpPr>
      </xdr:nvCxnSpPr>
      <xdr:spPr>
        <a:xfrm>
          <a:off x="3557534" y="6210300"/>
          <a:ext cx="0" cy="286480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502474</xdr:colOff>
      <xdr:row>7</xdr:row>
      <xdr:rowOff>228256</xdr:rowOff>
    </xdr:from>
    <xdr:to>
      <xdr:col>6</xdr:col>
      <xdr:colOff>531578</xdr:colOff>
      <xdr:row>9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940874" y="1923706"/>
          <a:ext cx="1248304" cy="54326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Obstetric Unit</a:t>
          </a:r>
        </a:p>
      </xdr:txBody>
    </xdr:sp>
    <xdr:clientData/>
  </xdr:twoCellAnchor>
  <xdr:twoCellAnchor>
    <xdr:from>
      <xdr:col>4</xdr:col>
      <xdr:colOff>488856</xdr:colOff>
      <xdr:row>11</xdr:row>
      <xdr:rowOff>127100</xdr:rowOff>
    </xdr:from>
    <xdr:to>
      <xdr:col>6</xdr:col>
      <xdr:colOff>532864</xdr:colOff>
      <xdr:row>12</xdr:row>
      <xdr:rowOff>178200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2927256" y="3289400"/>
          <a:ext cx="1263208" cy="51782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Induction</a:t>
          </a:r>
        </a:p>
      </xdr:txBody>
    </xdr:sp>
    <xdr:clientData/>
  </xdr:twoCellAnchor>
  <xdr:twoCellAnchor>
    <xdr:from>
      <xdr:col>4</xdr:col>
      <xdr:colOff>489028</xdr:colOff>
      <xdr:row>15</xdr:row>
      <xdr:rowOff>267059</xdr:rowOff>
    </xdr:from>
    <xdr:to>
      <xdr:col>6</xdr:col>
      <xdr:colOff>538817</xdr:colOff>
      <xdr:row>17</xdr:row>
      <xdr:rowOff>39303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2927428" y="4667609"/>
          <a:ext cx="1268989" cy="43899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Pharmacological induction</a:t>
          </a:r>
        </a:p>
      </xdr:txBody>
    </xdr:sp>
    <xdr:clientData/>
  </xdr:twoCellAnchor>
  <xdr:twoCellAnchor>
    <xdr:from>
      <xdr:col>4</xdr:col>
      <xdr:colOff>485285</xdr:colOff>
      <xdr:row>17</xdr:row>
      <xdr:rowOff>41589</xdr:rowOff>
    </xdr:from>
    <xdr:to>
      <xdr:col>6</xdr:col>
      <xdr:colOff>529293</xdr:colOff>
      <xdr:row>18</xdr:row>
      <xdr:rowOff>130753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2923685" y="5108889"/>
          <a:ext cx="1263208" cy="27966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Balloon catheter</a:t>
          </a:r>
        </a:p>
      </xdr:txBody>
    </xdr:sp>
    <xdr:clientData/>
  </xdr:twoCellAnchor>
  <xdr:twoCellAnchor>
    <xdr:from>
      <xdr:col>4</xdr:col>
      <xdr:colOff>485285</xdr:colOff>
      <xdr:row>18</xdr:row>
      <xdr:rowOff>139583</xdr:rowOff>
    </xdr:from>
    <xdr:to>
      <xdr:col>6</xdr:col>
      <xdr:colOff>529293</xdr:colOff>
      <xdr:row>20</xdr:row>
      <xdr:rowOff>176582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2923685" y="5397383"/>
          <a:ext cx="1263208" cy="41799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Osmotic cervical dilator</a:t>
          </a:r>
        </a:p>
      </xdr:txBody>
    </xdr:sp>
    <xdr:clientData/>
  </xdr:twoCellAnchor>
  <xdr:twoCellAnchor>
    <xdr:from>
      <xdr:col>4</xdr:col>
      <xdr:colOff>487530</xdr:colOff>
      <xdr:row>21</xdr:row>
      <xdr:rowOff>5347</xdr:rowOff>
    </xdr:from>
    <xdr:to>
      <xdr:col>6</xdr:col>
      <xdr:colOff>531538</xdr:colOff>
      <xdr:row>21</xdr:row>
      <xdr:rowOff>361950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2925930" y="5844172"/>
          <a:ext cx="1263208" cy="356603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Amniotomy</a:t>
          </a:r>
        </a:p>
      </xdr:txBody>
    </xdr:sp>
    <xdr:clientData/>
  </xdr:twoCellAnchor>
  <xdr:twoCellAnchor>
    <xdr:from>
      <xdr:col>4</xdr:col>
      <xdr:colOff>494916</xdr:colOff>
      <xdr:row>13</xdr:row>
      <xdr:rowOff>225451</xdr:rowOff>
    </xdr:from>
    <xdr:to>
      <xdr:col>6</xdr:col>
      <xdr:colOff>538924</xdr:colOff>
      <xdr:row>14</xdr:row>
      <xdr:rowOff>114590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2933316" y="4054501"/>
          <a:ext cx="1263208" cy="27966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Membrane sweeping</a:t>
          </a:r>
        </a:p>
      </xdr:txBody>
    </xdr:sp>
    <xdr:clientData/>
  </xdr:twoCellAnchor>
  <xdr:twoCellAnchor>
    <xdr:from>
      <xdr:col>2</xdr:col>
      <xdr:colOff>561477</xdr:colOff>
      <xdr:row>9</xdr:row>
      <xdr:rowOff>9524</xdr:rowOff>
    </xdr:from>
    <xdr:to>
      <xdr:col>5</xdr:col>
      <xdr:colOff>517027</xdr:colOff>
      <xdr:row>11</xdr:row>
      <xdr:rowOff>123067</xdr:rowOff>
    </xdr:to>
    <xdr:cxnSp macro="">
      <xdr:nvCxnSpPr>
        <xdr:cNvPr id="20" name="Connector: Elbow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>
          <a:cxnSpLocks/>
          <a:stCxn id="2" idx="2"/>
          <a:endCxn id="40" idx="0"/>
        </xdr:cNvCxnSpPr>
      </xdr:nvCxnSpPr>
      <xdr:spPr>
        <a:xfrm rot="5400000">
          <a:off x="2263655" y="1983996"/>
          <a:ext cx="818393" cy="1784350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510860</xdr:colOff>
      <xdr:row>12</xdr:row>
      <xdr:rowOff>178200</xdr:rowOff>
    </xdr:from>
    <xdr:to>
      <xdr:col>5</xdr:col>
      <xdr:colOff>516920</xdr:colOff>
      <xdr:row>13</xdr:row>
      <xdr:rowOff>225451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>
          <a:cxnSpLocks/>
          <a:stCxn id="14" idx="2"/>
          <a:endCxn id="19" idx="0"/>
        </xdr:cNvCxnSpPr>
      </xdr:nvCxnSpPr>
      <xdr:spPr>
        <a:xfrm>
          <a:off x="3558860" y="3807225"/>
          <a:ext cx="6060" cy="247276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513923</xdr:colOff>
      <xdr:row>14</xdr:row>
      <xdr:rowOff>114590</xdr:rowOff>
    </xdr:from>
    <xdr:to>
      <xdr:col>5</xdr:col>
      <xdr:colOff>516920</xdr:colOff>
      <xdr:row>15</xdr:row>
      <xdr:rowOff>267059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>
          <a:cxnSpLocks/>
          <a:stCxn id="19" idx="2"/>
          <a:endCxn id="15" idx="0"/>
        </xdr:cNvCxnSpPr>
      </xdr:nvCxnSpPr>
      <xdr:spPr>
        <a:xfrm flipH="1">
          <a:off x="3561923" y="4334165"/>
          <a:ext cx="2997" cy="333444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535155</xdr:colOff>
      <xdr:row>13</xdr:row>
      <xdr:rowOff>343630</xdr:rowOff>
    </xdr:from>
    <xdr:to>
      <xdr:col>9</xdr:col>
      <xdr:colOff>579163</xdr:colOff>
      <xdr:row>15</xdr:row>
      <xdr:rowOff>211124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4802355" y="4172680"/>
          <a:ext cx="1263208" cy="43899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Preoperative testing and preparation</a:t>
          </a:r>
        </a:p>
      </xdr:txBody>
    </xdr:sp>
    <xdr:clientData/>
  </xdr:twoCellAnchor>
  <xdr:twoCellAnchor>
    <xdr:from>
      <xdr:col>7</xdr:col>
      <xdr:colOff>538809</xdr:colOff>
      <xdr:row>16</xdr:row>
      <xdr:rowOff>120524</xdr:rowOff>
    </xdr:from>
    <xdr:to>
      <xdr:col>9</xdr:col>
      <xdr:colOff>582817</xdr:colOff>
      <xdr:row>19</xdr:row>
      <xdr:rowOff>35117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4806009" y="4987799"/>
          <a:ext cx="1263208" cy="495618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Caesarean section procedure</a:t>
          </a:r>
        </a:p>
      </xdr:txBody>
    </xdr:sp>
    <xdr:clientData/>
  </xdr:twoCellAnchor>
  <xdr:twoCellAnchor>
    <xdr:from>
      <xdr:col>8</xdr:col>
      <xdr:colOff>557159</xdr:colOff>
      <xdr:row>15</xdr:row>
      <xdr:rowOff>211124</xdr:rowOff>
    </xdr:from>
    <xdr:to>
      <xdr:col>8</xdr:col>
      <xdr:colOff>560813</xdr:colOff>
      <xdr:row>16</xdr:row>
      <xdr:rowOff>120524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>
          <a:cxnSpLocks/>
          <a:stCxn id="23" idx="2"/>
          <a:endCxn id="24" idx="0"/>
        </xdr:cNvCxnSpPr>
      </xdr:nvCxnSpPr>
      <xdr:spPr>
        <a:xfrm>
          <a:off x="5433959" y="4611674"/>
          <a:ext cx="3654" cy="376125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530656</xdr:colOff>
      <xdr:row>11</xdr:row>
      <xdr:rowOff>127100</xdr:rowOff>
    </xdr:from>
    <xdr:to>
      <xdr:col>9</xdr:col>
      <xdr:colOff>574664</xdr:colOff>
      <xdr:row>12</xdr:row>
      <xdr:rowOff>99369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4797856" y="3289400"/>
          <a:ext cx="1263208" cy="43899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Caesarean section</a:t>
          </a:r>
        </a:p>
      </xdr:txBody>
    </xdr:sp>
    <xdr:clientData/>
  </xdr:twoCellAnchor>
  <xdr:twoCellAnchor>
    <xdr:from>
      <xdr:col>4</xdr:col>
      <xdr:colOff>487530</xdr:colOff>
      <xdr:row>22</xdr:row>
      <xdr:rowOff>191230</xdr:rowOff>
    </xdr:from>
    <xdr:to>
      <xdr:col>6</xdr:col>
      <xdr:colOff>531538</xdr:colOff>
      <xdr:row>23</xdr:row>
      <xdr:rowOff>314325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2925930" y="6496780"/>
          <a:ext cx="1263208" cy="32312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Tocolysis</a:t>
          </a:r>
        </a:p>
      </xdr:txBody>
    </xdr:sp>
    <xdr:clientData/>
  </xdr:twoCellAnchor>
  <xdr:twoCellAnchor>
    <xdr:from>
      <xdr:col>5</xdr:col>
      <xdr:colOff>510861</xdr:colOff>
      <xdr:row>9</xdr:row>
      <xdr:rowOff>9524</xdr:rowOff>
    </xdr:from>
    <xdr:to>
      <xdr:col>5</xdr:col>
      <xdr:colOff>517027</xdr:colOff>
      <xdr:row>11</xdr:row>
      <xdr:rowOff>127099</xdr:rowOff>
    </xdr:to>
    <xdr:cxnSp macro="">
      <xdr:nvCxnSpPr>
        <xdr:cNvPr id="57" name="Connector: Elbow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CxnSpPr>
          <a:cxnSpLocks/>
          <a:stCxn id="2" idx="2"/>
          <a:endCxn id="14" idx="0"/>
        </xdr:cNvCxnSpPr>
      </xdr:nvCxnSpPr>
      <xdr:spPr>
        <a:xfrm rot="5400000">
          <a:off x="3150731" y="2875104"/>
          <a:ext cx="822425" cy="6166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517027</xdr:colOff>
      <xdr:row>9</xdr:row>
      <xdr:rowOff>9524</xdr:rowOff>
    </xdr:from>
    <xdr:to>
      <xdr:col>8</xdr:col>
      <xdr:colOff>552661</xdr:colOff>
      <xdr:row>11</xdr:row>
      <xdr:rowOff>127099</xdr:rowOff>
    </xdr:to>
    <xdr:cxnSp macro="">
      <xdr:nvCxnSpPr>
        <xdr:cNvPr id="58" name="Connector: Elbow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CxnSpPr>
          <a:cxnSpLocks/>
          <a:stCxn id="2" idx="2"/>
          <a:endCxn id="26" idx="0"/>
        </xdr:cNvCxnSpPr>
      </xdr:nvCxnSpPr>
      <xdr:spPr>
        <a:xfrm rot="16200000" flipH="1">
          <a:off x="4086031" y="1945970"/>
          <a:ext cx="822425" cy="1864434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560547</xdr:colOff>
      <xdr:row>17</xdr:row>
      <xdr:rowOff>180007</xdr:rowOff>
    </xdr:from>
    <xdr:to>
      <xdr:col>5</xdr:col>
      <xdr:colOff>510494</xdr:colOff>
      <xdr:row>26</xdr:row>
      <xdr:rowOff>136554</xdr:rowOff>
    </xdr:to>
    <xdr:cxnSp macro="">
      <xdr:nvCxnSpPr>
        <xdr:cNvPr id="63" name="Connector: Elbow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CxnSpPr>
          <a:cxnSpLocks/>
          <a:stCxn id="44" idx="2"/>
          <a:endCxn id="49" idx="0"/>
        </xdr:cNvCxnSpPr>
      </xdr:nvCxnSpPr>
      <xdr:spPr>
        <a:xfrm rot="16200000" flipH="1">
          <a:off x="1576422" y="5450632"/>
          <a:ext cx="2185397" cy="1778747"/>
        </a:xfrm>
        <a:prstGeom prst="bentConnector3">
          <a:avLst>
            <a:gd name="adj1" fmla="val 88354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509535</xdr:colOff>
      <xdr:row>23</xdr:row>
      <xdr:rowOff>314324</xdr:rowOff>
    </xdr:from>
    <xdr:to>
      <xdr:col>5</xdr:col>
      <xdr:colOff>510495</xdr:colOff>
      <xdr:row>26</xdr:row>
      <xdr:rowOff>136554</xdr:rowOff>
    </xdr:to>
    <xdr:cxnSp macro="">
      <xdr:nvCxnSpPr>
        <xdr:cNvPr id="78" name="Connector: Elbow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CxnSpPr>
          <a:cxnSpLocks/>
          <a:stCxn id="34" idx="2"/>
          <a:endCxn id="49" idx="0"/>
        </xdr:cNvCxnSpPr>
      </xdr:nvCxnSpPr>
      <xdr:spPr>
        <a:xfrm rot="16200000" flipH="1">
          <a:off x="3251612" y="7125822"/>
          <a:ext cx="612805" cy="960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510495</xdr:colOff>
      <xdr:row>19</xdr:row>
      <xdr:rowOff>35117</xdr:rowOff>
    </xdr:from>
    <xdr:to>
      <xdr:col>8</xdr:col>
      <xdr:colOff>560814</xdr:colOff>
      <xdr:row>26</xdr:row>
      <xdr:rowOff>136555</xdr:rowOff>
    </xdr:to>
    <xdr:cxnSp macro="">
      <xdr:nvCxnSpPr>
        <xdr:cNvPr id="79" name="Connector: Elbow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CxnSpPr>
          <a:cxnSpLocks/>
          <a:stCxn id="24" idx="2"/>
          <a:endCxn id="49" idx="0"/>
        </xdr:cNvCxnSpPr>
      </xdr:nvCxnSpPr>
      <xdr:spPr>
        <a:xfrm rot="5400000">
          <a:off x="3528173" y="5523264"/>
          <a:ext cx="1939763" cy="1879119"/>
        </a:xfrm>
        <a:prstGeom prst="bentConnector3">
          <a:avLst>
            <a:gd name="adj1" fmla="val 86337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85725</xdr:rowOff>
    </xdr:from>
    <xdr:to>
      <xdr:col>2</xdr:col>
      <xdr:colOff>267229</xdr:colOff>
      <xdr:row>2</xdr:row>
      <xdr:rowOff>142875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38125" y="276225"/>
          <a:ext cx="1248304" cy="45720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  <xdr:twoCellAnchor>
    <xdr:from>
      <xdr:col>3</xdr:col>
      <xdr:colOff>252802</xdr:colOff>
      <xdr:row>15</xdr:row>
      <xdr:rowOff>105416</xdr:rowOff>
    </xdr:from>
    <xdr:to>
      <xdr:col>3</xdr:col>
      <xdr:colOff>252802</xdr:colOff>
      <xdr:row>17</xdr:row>
      <xdr:rowOff>53678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>
          <a:cxnSpLocks/>
          <a:stCxn id="7" idx="2"/>
          <a:endCxn id="6" idx="0"/>
        </xdr:cNvCxnSpPr>
      </xdr:nvCxnSpPr>
      <xdr:spPr>
        <a:xfrm>
          <a:off x="2081602" y="3305816"/>
          <a:ext cx="0" cy="329262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249589</xdr:colOff>
      <xdr:row>11</xdr:row>
      <xdr:rowOff>187983</xdr:rowOff>
    </xdr:from>
    <xdr:to>
      <xdr:col>3</xdr:col>
      <xdr:colOff>252802</xdr:colOff>
      <xdr:row>13</xdr:row>
      <xdr:rowOff>142781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>
          <a:cxnSpLocks/>
          <a:stCxn id="5" idx="2"/>
          <a:endCxn id="7" idx="0"/>
        </xdr:cNvCxnSpPr>
      </xdr:nvCxnSpPr>
      <xdr:spPr>
        <a:xfrm>
          <a:off x="2078389" y="2626383"/>
          <a:ext cx="3213" cy="335798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593462</xdr:colOff>
      <xdr:row>8</xdr:row>
      <xdr:rowOff>142875</xdr:rowOff>
    </xdr:from>
    <xdr:to>
      <xdr:col>4</xdr:col>
      <xdr:colOff>515315</xdr:colOff>
      <xdr:row>11</xdr:row>
      <xdr:rowOff>187983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203062" y="2009775"/>
          <a:ext cx="1750653" cy="616608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Transfer</a:t>
          </a:r>
        </a:p>
        <a:p>
          <a:pPr algn="ctr"/>
          <a:r>
            <a:rPr lang="en-GB" sz="975">
              <a:solidFill>
                <a:schemeClr val="tx1"/>
              </a:solidFill>
            </a:rPr>
            <a:t>to primary care / health visitor care</a:t>
          </a:r>
        </a:p>
      </xdr:txBody>
    </xdr:sp>
    <xdr:clientData/>
  </xdr:twoCellAnchor>
  <xdr:twoCellAnchor>
    <xdr:from>
      <xdr:col>2</xdr:col>
      <xdr:colOff>230798</xdr:colOff>
      <xdr:row>17</xdr:row>
      <xdr:rowOff>53678</xdr:rowOff>
    </xdr:from>
    <xdr:to>
      <xdr:col>4</xdr:col>
      <xdr:colOff>274806</xdr:colOff>
      <xdr:row>19</xdr:row>
      <xdr:rowOff>16313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449998" y="3635078"/>
          <a:ext cx="1263208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7-14 day health visitor home visit</a:t>
          </a:r>
        </a:p>
      </xdr:txBody>
    </xdr:sp>
    <xdr:clientData/>
  </xdr:twoCellAnchor>
  <xdr:twoCellAnchor>
    <xdr:from>
      <xdr:col>2</xdr:col>
      <xdr:colOff>238250</xdr:colOff>
      <xdr:row>13</xdr:row>
      <xdr:rowOff>142781</xdr:rowOff>
    </xdr:from>
    <xdr:to>
      <xdr:col>4</xdr:col>
      <xdr:colOff>267354</xdr:colOff>
      <xdr:row>15</xdr:row>
      <xdr:rowOff>105416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457450" y="2962181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+36h midwife visit</a:t>
          </a:r>
        </a:p>
      </xdr:txBody>
    </xdr:sp>
    <xdr:clientData/>
  </xdr:twoCellAnchor>
  <xdr:twoCellAnchor>
    <xdr:from>
      <xdr:col>3</xdr:col>
      <xdr:colOff>252802</xdr:colOff>
      <xdr:row>19</xdr:row>
      <xdr:rowOff>16313</xdr:rowOff>
    </xdr:from>
    <xdr:to>
      <xdr:col>3</xdr:col>
      <xdr:colOff>254059</xdr:colOff>
      <xdr:row>20</xdr:row>
      <xdr:rowOff>133229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>
          <a:cxnSpLocks/>
          <a:stCxn id="6" idx="2"/>
          <a:endCxn id="9" idx="0"/>
        </xdr:cNvCxnSpPr>
      </xdr:nvCxnSpPr>
      <xdr:spPr>
        <a:xfrm>
          <a:off x="2081602" y="3978713"/>
          <a:ext cx="1257" cy="307416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232055</xdr:colOff>
      <xdr:row>20</xdr:row>
      <xdr:rowOff>133229</xdr:rowOff>
    </xdr:from>
    <xdr:to>
      <xdr:col>4</xdr:col>
      <xdr:colOff>276063</xdr:colOff>
      <xdr:row>22</xdr:row>
      <xdr:rowOff>95864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451255" y="4286129"/>
          <a:ext cx="1263208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6-8 week GP visit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203722</xdr:colOff>
      <xdr:row>12</xdr:row>
      <xdr:rowOff>76200</xdr:rowOff>
    </xdr:from>
    <xdr:to>
      <xdr:col>5</xdr:col>
      <xdr:colOff>309026</xdr:colOff>
      <xdr:row>14</xdr:row>
      <xdr:rowOff>19785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918222" y="2600325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Initiate feeding</a:t>
          </a:r>
        </a:p>
      </xdr:txBody>
    </xdr:sp>
    <xdr:clientData/>
  </xdr:twoCellAnchor>
  <xdr:twoCellAnchor>
    <xdr:from>
      <xdr:col>3</xdr:col>
      <xdr:colOff>202678</xdr:colOff>
      <xdr:row>8</xdr:row>
      <xdr:rowOff>0</xdr:rowOff>
    </xdr:from>
    <xdr:to>
      <xdr:col>5</xdr:col>
      <xdr:colOff>307982</xdr:colOff>
      <xdr:row>10</xdr:row>
      <xdr:rowOff>10260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917178" y="1771650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Advice</a:t>
          </a:r>
        </a:p>
      </xdr:txBody>
    </xdr:sp>
    <xdr:clientData/>
  </xdr:twoCellAnchor>
  <xdr:twoCellAnchor>
    <xdr:from>
      <xdr:col>4</xdr:col>
      <xdr:colOff>255330</xdr:colOff>
      <xdr:row>10</xdr:row>
      <xdr:rowOff>10260</xdr:rowOff>
    </xdr:from>
    <xdr:to>
      <xdr:col>4</xdr:col>
      <xdr:colOff>256374</xdr:colOff>
      <xdr:row>12</xdr:row>
      <xdr:rowOff>76200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>
          <a:cxnSpLocks/>
          <a:stCxn id="4" idx="2"/>
          <a:endCxn id="3" idx="0"/>
        </xdr:cNvCxnSpPr>
      </xdr:nvCxnSpPr>
      <xdr:spPr>
        <a:xfrm>
          <a:off x="2541330" y="2115285"/>
          <a:ext cx="1044" cy="485040"/>
        </a:xfrm>
        <a:prstGeom prst="straightConnector1">
          <a:avLst/>
        </a:prstGeom>
        <a:ln w="38100">
          <a:solidFill>
            <a:schemeClr val="tx2">
              <a:lumMod val="75000"/>
              <a:lumOff val="2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30411</xdr:colOff>
      <xdr:row>18</xdr:row>
      <xdr:rowOff>49247</xdr:rowOff>
    </xdr:from>
    <xdr:to>
      <xdr:col>3</xdr:col>
      <xdr:colOff>30411</xdr:colOff>
      <xdr:row>21</xdr:row>
      <xdr:rowOff>74560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>
          <a:cxnSpLocks/>
          <a:endCxn id="17" idx="0"/>
        </xdr:cNvCxnSpPr>
      </xdr:nvCxnSpPr>
      <xdr:spPr>
        <a:xfrm>
          <a:off x="1744911" y="3706847"/>
          <a:ext cx="0" cy="434888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549259</xdr:colOff>
      <xdr:row>16</xdr:row>
      <xdr:rowOff>86612</xdr:rowOff>
    </xdr:from>
    <xdr:to>
      <xdr:col>4</xdr:col>
      <xdr:colOff>83063</xdr:colOff>
      <xdr:row>18</xdr:row>
      <xdr:rowOff>49247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1120759" y="3363212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Breast feeding</a:t>
          </a:r>
        </a:p>
      </xdr:txBody>
    </xdr:sp>
    <xdr:clientData/>
  </xdr:twoCellAnchor>
  <xdr:twoCellAnchor>
    <xdr:from>
      <xdr:col>4</xdr:col>
      <xdr:colOff>337019</xdr:colOff>
      <xdr:row>16</xdr:row>
      <xdr:rowOff>86974</xdr:rowOff>
    </xdr:from>
    <xdr:to>
      <xdr:col>6</xdr:col>
      <xdr:colOff>442323</xdr:colOff>
      <xdr:row>18</xdr:row>
      <xdr:rowOff>49609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2623019" y="3363574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Formula feeding</a:t>
          </a:r>
        </a:p>
      </xdr:txBody>
    </xdr:sp>
    <xdr:clientData/>
  </xdr:twoCellAnchor>
  <xdr:twoCellAnchor>
    <xdr:from>
      <xdr:col>4</xdr:col>
      <xdr:colOff>256374</xdr:colOff>
      <xdr:row>14</xdr:row>
      <xdr:rowOff>19784</xdr:rowOff>
    </xdr:from>
    <xdr:to>
      <xdr:col>5</xdr:col>
      <xdr:colOff>389671</xdr:colOff>
      <xdr:row>16</xdr:row>
      <xdr:rowOff>86973</xdr:rowOff>
    </xdr:to>
    <xdr:cxnSp macro="">
      <xdr:nvCxnSpPr>
        <xdr:cNvPr id="13" name="Connector: Elbow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>
          <a:cxnSpLocks/>
          <a:stCxn id="3" idx="2"/>
          <a:endCxn id="12" idx="0"/>
        </xdr:cNvCxnSpPr>
      </xdr:nvCxnSpPr>
      <xdr:spPr>
        <a:xfrm rot="16200000" flipH="1">
          <a:off x="2661153" y="2777555"/>
          <a:ext cx="467239" cy="704797"/>
        </a:xfrm>
        <a:prstGeom prst="bentConnector3">
          <a:avLst>
            <a:gd name="adj1" fmla="val 50000"/>
          </a:avLst>
        </a:prstGeom>
        <a:ln w="38100">
          <a:solidFill>
            <a:schemeClr val="tx2">
              <a:lumMod val="75000"/>
              <a:lumOff val="2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30412</xdr:colOff>
      <xdr:row>14</xdr:row>
      <xdr:rowOff>19785</xdr:rowOff>
    </xdr:from>
    <xdr:to>
      <xdr:col>4</xdr:col>
      <xdr:colOff>256375</xdr:colOff>
      <xdr:row>16</xdr:row>
      <xdr:rowOff>86612</xdr:rowOff>
    </xdr:to>
    <xdr:cxnSp macro="">
      <xdr:nvCxnSpPr>
        <xdr:cNvPr id="14" name="Connector: Elbow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>
          <a:cxnSpLocks/>
          <a:stCxn id="3" idx="2"/>
          <a:endCxn id="11" idx="0"/>
        </xdr:cNvCxnSpPr>
      </xdr:nvCxnSpPr>
      <xdr:spPr>
        <a:xfrm rot="5400000">
          <a:off x="1910205" y="2731042"/>
          <a:ext cx="466877" cy="797463"/>
        </a:xfrm>
        <a:prstGeom prst="bentConnector3">
          <a:avLst>
            <a:gd name="adj1" fmla="val 50000"/>
          </a:avLst>
        </a:prstGeom>
        <a:ln w="38100">
          <a:solidFill>
            <a:schemeClr val="tx2">
              <a:lumMod val="75000"/>
              <a:lumOff val="2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148019</xdr:colOff>
      <xdr:row>26</xdr:row>
      <xdr:rowOff>76306</xdr:rowOff>
    </xdr:from>
    <xdr:to>
      <xdr:col>5</xdr:col>
      <xdr:colOff>253323</xdr:colOff>
      <xdr:row>28</xdr:row>
      <xdr:rowOff>96091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1862519" y="5115031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Monitor infant development</a:t>
          </a:r>
        </a:p>
      </xdr:txBody>
    </xdr:sp>
    <xdr:clientData/>
  </xdr:twoCellAnchor>
  <xdr:twoCellAnchor>
    <xdr:from>
      <xdr:col>1</xdr:col>
      <xdr:colOff>549259</xdr:colOff>
      <xdr:row>21</xdr:row>
      <xdr:rowOff>74560</xdr:rowOff>
    </xdr:from>
    <xdr:to>
      <xdr:col>4</xdr:col>
      <xdr:colOff>83063</xdr:colOff>
      <xdr:row>23</xdr:row>
      <xdr:rowOff>165746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120759" y="4141735"/>
          <a:ext cx="1248304" cy="443611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Skin to skin</a:t>
          </a:r>
        </a:p>
        <a:p>
          <a:pPr algn="ctr"/>
          <a:r>
            <a:rPr lang="en-GB" sz="975">
              <a:solidFill>
                <a:schemeClr val="tx1"/>
              </a:solidFill>
            </a:rPr>
            <a:t>Stimulate lactation</a:t>
          </a:r>
        </a:p>
      </xdr:txBody>
    </xdr:sp>
    <xdr:clientData/>
  </xdr:twoCellAnchor>
  <xdr:twoCellAnchor>
    <xdr:from>
      <xdr:col>4</xdr:col>
      <xdr:colOff>337019</xdr:colOff>
      <xdr:row>21</xdr:row>
      <xdr:rowOff>78725</xdr:rowOff>
    </xdr:from>
    <xdr:to>
      <xdr:col>6</xdr:col>
      <xdr:colOff>442323</xdr:colOff>
      <xdr:row>23</xdr:row>
      <xdr:rowOff>165746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2623019" y="4145900"/>
          <a:ext cx="1248304" cy="43944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Formula composition &amp; volume</a:t>
          </a:r>
        </a:p>
      </xdr:txBody>
    </xdr:sp>
    <xdr:clientData/>
  </xdr:twoCellAnchor>
  <xdr:twoCellAnchor>
    <xdr:from>
      <xdr:col>5</xdr:col>
      <xdr:colOff>389671</xdr:colOff>
      <xdr:row>18</xdr:row>
      <xdr:rowOff>49609</xdr:rowOff>
    </xdr:from>
    <xdr:to>
      <xdr:col>5</xdr:col>
      <xdr:colOff>389671</xdr:colOff>
      <xdr:row>21</xdr:row>
      <xdr:rowOff>78725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>
          <a:cxnSpLocks/>
          <a:stCxn id="12" idx="2"/>
          <a:endCxn id="18" idx="0"/>
        </xdr:cNvCxnSpPr>
      </xdr:nvCxnSpPr>
      <xdr:spPr>
        <a:xfrm>
          <a:off x="3247171" y="3707209"/>
          <a:ext cx="0" cy="438691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200672</xdr:colOff>
      <xdr:row>23</xdr:row>
      <xdr:rowOff>165745</xdr:rowOff>
    </xdr:from>
    <xdr:to>
      <xdr:col>5</xdr:col>
      <xdr:colOff>389672</xdr:colOff>
      <xdr:row>26</xdr:row>
      <xdr:rowOff>76305</xdr:rowOff>
    </xdr:to>
    <xdr:cxnSp macro="">
      <xdr:nvCxnSpPr>
        <xdr:cNvPr id="23" name="Connector: Elbow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>
          <a:cxnSpLocks/>
          <a:stCxn id="18" idx="2"/>
          <a:endCxn id="16" idx="0"/>
        </xdr:cNvCxnSpPr>
      </xdr:nvCxnSpPr>
      <xdr:spPr>
        <a:xfrm rot="5400000">
          <a:off x="2602079" y="4469938"/>
          <a:ext cx="529685" cy="760500"/>
        </a:xfrm>
        <a:prstGeom prst="bentConnector3">
          <a:avLst>
            <a:gd name="adj1" fmla="val 50000"/>
          </a:avLst>
        </a:prstGeom>
        <a:ln w="38100">
          <a:solidFill>
            <a:schemeClr val="tx2">
              <a:lumMod val="75000"/>
              <a:lumOff val="2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30412</xdr:colOff>
      <xdr:row>23</xdr:row>
      <xdr:rowOff>165745</xdr:rowOff>
    </xdr:from>
    <xdr:to>
      <xdr:col>4</xdr:col>
      <xdr:colOff>200672</xdr:colOff>
      <xdr:row>26</xdr:row>
      <xdr:rowOff>76305</xdr:rowOff>
    </xdr:to>
    <xdr:cxnSp macro="">
      <xdr:nvCxnSpPr>
        <xdr:cNvPr id="24" name="Connector: Elbow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cxnSpLocks/>
          <a:stCxn id="17" idx="2"/>
          <a:endCxn id="16" idx="0"/>
        </xdr:cNvCxnSpPr>
      </xdr:nvCxnSpPr>
      <xdr:spPr>
        <a:xfrm rot="16200000" flipH="1">
          <a:off x="1850949" y="4479308"/>
          <a:ext cx="529685" cy="741760"/>
        </a:xfrm>
        <a:prstGeom prst="bentConnector3">
          <a:avLst>
            <a:gd name="adj1" fmla="val 50000"/>
          </a:avLst>
        </a:prstGeom>
        <a:ln w="38100">
          <a:solidFill>
            <a:schemeClr val="tx2">
              <a:lumMod val="75000"/>
              <a:lumOff val="2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105304</xdr:colOff>
      <xdr:row>2</xdr:row>
      <xdr:rowOff>95250</xdr:rowOff>
    </xdr:to>
    <xdr:sp macro="" textlink="">
      <xdr:nvSpPr>
        <xdr:cNvPr id="35" name="Rectangl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571500" y="190500"/>
          <a:ext cx="1248304" cy="44767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327827</xdr:colOff>
      <xdr:row>10</xdr:row>
      <xdr:rowOff>130019</xdr:rowOff>
    </xdr:from>
    <xdr:to>
      <xdr:col>6</xdr:col>
      <xdr:colOff>356931</xdr:colOff>
      <xdr:row>12</xdr:row>
      <xdr:rowOff>163495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375827" y="2416019"/>
          <a:ext cx="1248304" cy="41447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Clinical review &amp; test for proteinurea</a:t>
          </a:r>
        </a:p>
      </xdr:txBody>
    </xdr:sp>
    <xdr:clientData/>
  </xdr:twoCellAnchor>
  <xdr:twoCellAnchor>
    <xdr:from>
      <xdr:col>4</xdr:col>
      <xdr:colOff>327827</xdr:colOff>
      <xdr:row>6</xdr:row>
      <xdr:rowOff>0</xdr:rowOff>
    </xdr:from>
    <xdr:to>
      <xdr:col>6</xdr:col>
      <xdr:colOff>356931</xdr:colOff>
      <xdr:row>8</xdr:row>
      <xdr:rowOff>33476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375827" y="1524000"/>
          <a:ext cx="1248304" cy="41447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Risk assessment for pre-eclampsia</a:t>
          </a:r>
        </a:p>
      </xdr:txBody>
    </xdr:sp>
    <xdr:clientData/>
  </xdr:twoCellAnchor>
  <xdr:twoCellAnchor>
    <xdr:from>
      <xdr:col>5</xdr:col>
      <xdr:colOff>342379</xdr:colOff>
      <xdr:row>12</xdr:row>
      <xdr:rowOff>163495</xdr:rowOff>
    </xdr:from>
    <xdr:to>
      <xdr:col>5</xdr:col>
      <xdr:colOff>344148</xdr:colOff>
      <xdr:row>14</xdr:row>
      <xdr:rowOff>71219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>
          <a:cxnSpLocks/>
          <a:stCxn id="2" idx="2"/>
          <a:endCxn id="5" idx="0"/>
        </xdr:cNvCxnSpPr>
      </xdr:nvCxnSpPr>
      <xdr:spPr>
        <a:xfrm>
          <a:off x="3999979" y="2830495"/>
          <a:ext cx="1769" cy="288724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296011</xdr:colOff>
      <xdr:row>14</xdr:row>
      <xdr:rowOff>71219</xdr:rowOff>
    </xdr:from>
    <xdr:to>
      <xdr:col>6</xdr:col>
      <xdr:colOff>392284</xdr:colOff>
      <xdr:row>18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3344011" y="3119219"/>
          <a:ext cx="1315473" cy="36212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Refer to specialist services</a:t>
          </a:r>
        </a:p>
      </xdr:txBody>
    </xdr:sp>
    <xdr:clientData/>
  </xdr:twoCellAnchor>
  <xdr:twoCellAnchor>
    <xdr:from>
      <xdr:col>5</xdr:col>
      <xdr:colOff>342379</xdr:colOff>
      <xdr:row>8</xdr:row>
      <xdr:rowOff>33476</xdr:rowOff>
    </xdr:from>
    <xdr:to>
      <xdr:col>9</xdr:col>
      <xdr:colOff>443643</xdr:colOff>
      <xdr:row>10</xdr:row>
      <xdr:rowOff>48872</xdr:rowOff>
    </xdr:to>
    <xdr:cxnSp macro="">
      <xdr:nvCxnSpPr>
        <xdr:cNvPr id="7" name="Connector: Elbow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>
          <a:cxnSpLocks/>
          <a:stCxn id="3" idx="2"/>
          <a:endCxn id="8" idx="0"/>
        </xdr:cNvCxnSpPr>
      </xdr:nvCxnSpPr>
      <xdr:spPr>
        <a:xfrm rot="16200000" flipH="1">
          <a:off x="5071613" y="866842"/>
          <a:ext cx="396396" cy="2539664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429091</xdr:colOff>
      <xdr:row>10</xdr:row>
      <xdr:rowOff>48872</xdr:rowOff>
    </xdr:from>
    <xdr:to>
      <xdr:col>10</xdr:col>
      <xdr:colOff>458195</xdr:colOff>
      <xdr:row>13</xdr:row>
      <xdr:rowOff>29506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5915491" y="2334872"/>
          <a:ext cx="1248304" cy="552134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75 mg to 150 mg of aspirin daily from 12 weeks until birth</a:t>
          </a:r>
        </a:p>
      </xdr:txBody>
    </xdr:sp>
    <xdr:clientData/>
  </xdr:twoCellAnchor>
  <xdr:twoCellAnchor>
    <xdr:from>
      <xdr:col>7</xdr:col>
      <xdr:colOff>129530</xdr:colOff>
      <xdr:row>8</xdr:row>
      <xdr:rowOff>79566</xdr:rowOff>
    </xdr:from>
    <xdr:to>
      <xdr:col>8</xdr:col>
      <xdr:colOff>369930</xdr:colOff>
      <xdr:row>9</xdr:row>
      <xdr:rowOff>387343</xdr:rowOff>
    </xdr:to>
    <xdr:sp macro="" textlink="">
      <xdr:nvSpPr>
        <xdr:cNvPr id="11" name="TextBox 1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5006330" y="2203641"/>
          <a:ext cx="850000" cy="50780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High risk</a:t>
          </a:r>
        </a:p>
      </xdr:txBody>
    </xdr:sp>
    <xdr:clientData/>
  </xdr:twoCellAnchor>
  <xdr:twoCellAnchor>
    <xdr:from>
      <xdr:col>5</xdr:col>
      <xdr:colOff>342379</xdr:colOff>
      <xdr:row>8</xdr:row>
      <xdr:rowOff>33476</xdr:rowOff>
    </xdr:from>
    <xdr:to>
      <xdr:col>5</xdr:col>
      <xdr:colOff>342379</xdr:colOff>
      <xdr:row>10</xdr:row>
      <xdr:rowOff>130019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>
          <a:cxnSpLocks/>
          <a:stCxn id="3" idx="2"/>
          <a:endCxn id="2" idx="0"/>
        </xdr:cNvCxnSpPr>
      </xdr:nvCxnSpPr>
      <xdr:spPr>
        <a:xfrm>
          <a:off x="3999979" y="1938476"/>
          <a:ext cx="0" cy="477543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224659</xdr:colOff>
      <xdr:row>9</xdr:row>
      <xdr:rowOff>182247</xdr:rowOff>
    </xdr:from>
    <xdr:to>
      <xdr:col>5</xdr:col>
      <xdr:colOff>587150</xdr:colOff>
      <xdr:row>11</xdr:row>
      <xdr:rowOff>99499</xdr:rowOff>
    </xdr:to>
    <xdr:sp macro="" textlink="">
      <xdr:nvSpPr>
        <xdr:cNvPr id="13" name="TextBox 3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3272659" y="2506347"/>
          <a:ext cx="972091" cy="5935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Low risk</a:t>
          </a:r>
        </a:p>
      </xdr:txBody>
    </xdr:sp>
    <xdr:clientData/>
  </xdr:twoCellAnchor>
  <xdr:twoCellAnchor>
    <xdr:from>
      <xdr:col>5</xdr:col>
      <xdr:colOff>342380</xdr:colOff>
      <xdr:row>18</xdr:row>
      <xdr:rowOff>0</xdr:rowOff>
    </xdr:from>
    <xdr:to>
      <xdr:col>5</xdr:col>
      <xdr:colOff>344148</xdr:colOff>
      <xdr:row>19</xdr:row>
      <xdr:rowOff>80563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>
          <a:cxnSpLocks/>
          <a:stCxn id="5" idx="2"/>
          <a:endCxn id="16" idx="0"/>
        </xdr:cNvCxnSpPr>
      </xdr:nvCxnSpPr>
      <xdr:spPr>
        <a:xfrm flipH="1">
          <a:off x="3999980" y="3481348"/>
          <a:ext cx="1768" cy="409215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186623</xdr:colOff>
      <xdr:row>19</xdr:row>
      <xdr:rowOff>73178</xdr:rowOff>
    </xdr:from>
    <xdr:to>
      <xdr:col>3</xdr:col>
      <xdr:colOff>282896</xdr:colOff>
      <xdr:row>22</xdr:row>
      <xdr:rowOff>30797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1405823" y="3883178"/>
          <a:ext cx="1315473" cy="52911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ACE and/or ARB and/or thiazide cessation/alternatives</a:t>
          </a:r>
        </a:p>
      </xdr:txBody>
    </xdr:sp>
    <xdr:clientData/>
  </xdr:twoCellAnchor>
  <xdr:twoCellAnchor>
    <xdr:from>
      <xdr:col>4</xdr:col>
      <xdr:colOff>294243</xdr:colOff>
      <xdr:row>19</xdr:row>
      <xdr:rowOff>80563</xdr:rowOff>
    </xdr:from>
    <xdr:to>
      <xdr:col>6</xdr:col>
      <xdr:colOff>390516</xdr:colOff>
      <xdr:row>22</xdr:row>
      <xdr:rowOff>28871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3342243" y="3890563"/>
          <a:ext cx="1315473" cy="519808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Pre-existing hypertensive treatment?</a:t>
          </a:r>
        </a:p>
      </xdr:txBody>
    </xdr:sp>
    <xdr:clientData/>
  </xdr:twoCellAnchor>
  <xdr:twoCellAnchor>
    <xdr:from>
      <xdr:col>3</xdr:col>
      <xdr:colOff>282896</xdr:colOff>
      <xdr:row>20</xdr:row>
      <xdr:rowOff>147238</xdr:rowOff>
    </xdr:from>
    <xdr:to>
      <xdr:col>4</xdr:col>
      <xdr:colOff>294243</xdr:colOff>
      <xdr:row>20</xdr:row>
      <xdr:rowOff>149967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CxnSpPr>
          <a:cxnSpLocks/>
          <a:stCxn id="16" idx="1"/>
          <a:endCxn id="15" idx="3"/>
        </xdr:cNvCxnSpPr>
      </xdr:nvCxnSpPr>
      <xdr:spPr>
        <a:xfrm flipH="1" flipV="1">
          <a:off x="2721296" y="4147738"/>
          <a:ext cx="620947" cy="2729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318618</xdr:colOff>
      <xdr:row>19</xdr:row>
      <xdr:rowOff>56126</xdr:rowOff>
    </xdr:from>
    <xdr:to>
      <xdr:col>4</xdr:col>
      <xdr:colOff>368600</xdr:colOff>
      <xdr:row>20</xdr:row>
      <xdr:rowOff>173403</xdr:rowOff>
    </xdr:to>
    <xdr:sp macro="" textlink="">
      <xdr:nvSpPr>
        <xdr:cNvPr id="18" name="TextBox 48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 rot="10800000" flipV="1">
          <a:off x="2757018" y="3866126"/>
          <a:ext cx="65958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Yes</a:t>
          </a:r>
        </a:p>
      </xdr:txBody>
    </xdr:sp>
    <xdr:clientData/>
  </xdr:twoCellAnchor>
  <xdr:twoCellAnchor>
    <xdr:from>
      <xdr:col>5</xdr:col>
      <xdr:colOff>338685</xdr:colOff>
      <xdr:row>22</xdr:row>
      <xdr:rowOff>73331</xdr:rowOff>
    </xdr:from>
    <xdr:to>
      <xdr:col>6</xdr:col>
      <xdr:colOff>295756</xdr:colOff>
      <xdr:row>24</xdr:row>
      <xdr:rowOff>108</xdr:rowOff>
    </xdr:to>
    <xdr:sp macro="" textlink="">
      <xdr:nvSpPr>
        <xdr:cNvPr id="19" name="TextBox 4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3996285" y="4454831"/>
          <a:ext cx="566671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No</a:t>
          </a:r>
        </a:p>
      </xdr:txBody>
    </xdr:sp>
    <xdr:clientData/>
  </xdr:twoCellAnchor>
  <xdr:twoCellAnchor>
    <xdr:from>
      <xdr:col>2</xdr:col>
      <xdr:colOff>547524</xdr:colOff>
      <xdr:row>24</xdr:row>
      <xdr:rowOff>121975</xdr:rowOff>
    </xdr:from>
    <xdr:to>
      <xdr:col>5</xdr:col>
      <xdr:colOff>34197</xdr:colOff>
      <xdr:row>27</xdr:row>
      <xdr:rowOff>79594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>
          <a:off x="2376324" y="4884475"/>
          <a:ext cx="1315473" cy="52911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Advice and antihypertensive therapy</a:t>
          </a:r>
        </a:p>
      </xdr:txBody>
    </xdr:sp>
    <xdr:clientData/>
  </xdr:twoCellAnchor>
  <xdr:twoCellAnchor>
    <xdr:from>
      <xdr:col>3</xdr:col>
      <xdr:colOff>581413</xdr:colOff>
      <xdr:row>27</xdr:row>
      <xdr:rowOff>79594</xdr:rowOff>
    </xdr:from>
    <xdr:to>
      <xdr:col>3</xdr:col>
      <xdr:colOff>595661</xdr:colOff>
      <xdr:row>29</xdr:row>
      <xdr:rowOff>58078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CxnSpPr>
          <a:cxnSpLocks/>
          <a:stCxn id="20" idx="2"/>
          <a:endCxn id="25" idx="0"/>
        </xdr:cNvCxnSpPr>
      </xdr:nvCxnSpPr>
      <xdr:spPr>
        <a:xfrm flipH="1">
          <a:off x="3019813" y="5413594"/>
          <a:ext cx="14248" cy="359484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395506</xdr:colOff>
      <xdr:row>14</xdr:row>
      <xdr:rowOff>188753</xdr:rowOff>
    </xdr:from>
    <xdr:to>
      <xdr:col>10</xdr:col>
      <xdr:colOff>491779</xdr:colOff>
      <xdr:row>18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5881906" y="3236753"/>
          <a:ext cx="1315473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PlGF-test between weeks 20 - 36+6</a:t>
          </a:r>
        </a:p>
      </xdr:txBody>
    </xdr:sp>
    <xdr:clientData/>
  </xdr:twoCellAnchor>
  <xdr:twoCellAnchor>
    <xdr:from>
      <xdr:col>9</xdr:col>
      <xdr:colOff>443643</xdr:colOff>
      <xdr:row>13</xdr:row>
      <xdr:rowOff>29506</xdr:rowOff>
    </xdr:from>
    <xdr:to>
      <xdr:col>9</xdr:col>
      <xdr:colOff>443643</xdr:colOff>
      <xdr:row>14</xdr:row>
      <xdr:rowOff>188753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CxnSpPr>
          <a:cxnSpLocks/>
          <a:stCxn id="8" idx="2"/>
          <a:endCxn id="22" idx="0"/>
        </xdr:cNvCxnSpPr>
      </xdr:nvCxnSpPr>
      <xdr:spPr>
        <a:xfrm>
          <a:off x="6539643" y="2887006"/>
          <a:ext cx="0" cy="349747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150810</xdr:colOff>
      <xdr:row>24</xdr:row>
      <xdr:rowOff>53708</xdr:rowOff>
    </xdr:from>
    <xdr:to>
      <xdr:col>8</xdr:col>
      <xdr:colOff>247083</xdr:colOff>
      <xdr:row>28</xdr:row>
      <xdr:rowOff>18221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>
          <a:off x="4418010" y="4816208"/>
          <a:ext cx="1315473" cy="726513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Additional hypertension appointments every 2-4 weeks</a:t>
          </a:r>
        </a:p>
      </xdr:txBody>
    </xdr:sp>
    <xdr:clientData/>
  </xdr:twoCellAnchor>
  <xdr:twoCellAnchor>
    <xdr:from>
      <xdr:col>2</xdr:col>
      <xdr:colOff>533276</xdr:colOff>
      <xdr:row>29</xdr:row>
      <xdr:rowOff>58078</xdr:rowOff>
    </xdr:from>
    <xdr:to>
      <xdr:col>5</xdr:col>
      <xdr:colOff>19949</xdr:colOff>
      <xdr:row>32</xdr:row>
      <xdr:rowOff>6386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/>
      </xdr:nvSpPr>
      <xdr:spPr>
        <a:xfrm>
          <a:off x="2362076" y="5773078"/>
          <a:ext cx="1315473" cy="519808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Hypertension under control?</a:t>
          </a:r>
        </a:p>
      </xdr:txBody>
    </xdr:sp>
    <xdr:clientData/>
  </xdr:twoCellAnchor>
  <xdr:twoCellAnchor>
    <xdr:from>
      <xdr:col>5</xdr:col>
      <xdr:colOff>3855</xdr:colOff>
      <xdr:row>29</xdr:row>
      <xdr:rowOff>44575</xdr:rowOff>
    </xdr:from>
    <xdr:to>
      <xdr:col>6</xdr:col>
      <xdr:colOff>53837</xdr:colOff>
      <xdr:row>30</xdr:row>
      <xdr:rowOff>161852</xdr:rowOff>
    </xdr:to>
    <xdr:sp macro="" textlink="">
      <xdr:nvSpPr>
        <xdr:cNvPr id="26" name="TextBox 73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 rot="10800000" flipV="1">
          <a:off x="3661455" y="5759575"/>
          <a:ext cx="65958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Yes</a:t>
          </a:r>
        </a:p>
      </xdr:txBody>
    </xdr:sp>
    <xdr:clientData/>
  </xdr:twoCellAnchor>
  <xdr:twoCellAnchor>
    <xdr:from>
      <xdr:col>3</xdr:col>
      <xdr:colOff>548756</xdr:colOff>
      <xdr:row>32</xdr:row>
      <xdr:rowOff>37445</xdr:rowOff>
    </xdr:from>
    <xdr:to>
      <xdr:col>4</xdr:col>
      <xdr:colOff>505827</xdr:colOff>
      <xdr:row>33</xdr:row>
      <xdr:rowOff>154722</xdr:rowOff>
    </xdr:to>
    <xdr:sp macro="" textlink="">
      <xdr:nvSpPr>
        <xdr:cNvPr id="27" name="TextBox 74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2987156" y="6323945"/>
          <a:ext cx="566671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No</a:t>
          </a:r>
        </a:p>
      </xdr:txBody>
    </xdr:sp>
    <xdr:clientData/>
  </xdr:twoCellAnchor>
  <xdr:twoCellAnchor>
    <xdr:from>
      <xdr:col>2</xdr:col>
      <xdr:colOff>533276</xdr:colOff>
      <xdr:row>34</xdr:row>
      <xdr:rowOff>22216</xdr:rowOff>
    </xdr:from>
    <xdr:to>
      <xdr:col>5</xdr:col>
      <xdr:colOff>19949</xdr:colOff>
      <xdr:row>36</xdr:row>
      <xdr:rowOff>170335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/>
      </xdr:nvSpPr>
      <xdr:spPr>
        <a:xfrm>
          <a:off x="2362076" y="6689716"/>
          <a:ext cx="1315473" cy="52911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Additional hypertension appointments weekly</a:t>
          </a:r>
        </a:p>
      </xdr:txBody>
    </xdr:sp>
    <xdr:clientData/>
  </xdr:twoCellAnchor>
  <xdr:twoCellAnchor>
    <xdr:from>
      <xdr:col>3</xdr:col>
      <xdr:colOff>581413</xdr:colOff>
      <xdr:row>32</xdr:row>
      <xdr:rowOff>6386</xdr:rowOff>
    </xdr:from>
    <xdr:to>
      <xdr:col>3</xdr:col>
      <xdr:colOff>581413</xdr:colOff>
      <xdr:row>34</xdr:row>
      <xdr:rowOff>22216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CxnSpPr>
          <a:cxnSpLocks/>
          <a:stCxn id="25" idx="2"/>
          <a:endCxn id="28" idx="0"/>
        </xdr:cNvCxnSpPr>
      </xdr:nvCxnSpPr>
      <xdr:spPr>
        <a:xfrm>
          <a:off x="3019813" y="6292886"/>
          <a:ext cx="0" cy="396830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310077</xdr:colOff>
      <xdr:row>34</xdr:row>
      <xdr:rowOff>94984</xdr:rowOff>
    </xdr:from>
    <xdr:to>
      <xdr:col>9</xdr:col>
      <xdr:colOff>193919</xdr:colOff>
      <xdr:row>39</xdr:row>
      <xdr:rowOff>21905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>
          <a:off x="4577277" y="6762484"/>
          <a:ext cx="1712642" cy="879421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Blood pressure assessment:</a:t>
          </a:r>
        </a:p>
        <a:p>
          <a:r>
            <a:rPr lang="en-GB" sz="975">
              <a:solidFill>
                <a:schemeClr val="tx1"/>
              </a:solidFill>
            </a:rPr>
            <a:t>Daily for 2 days postpartum</a:t>
          </a:r>
        </a:p>
        <a:p>
          <a:r>
            <a:rPr lang="en-GB" sz="975">
              <a:solidFill>
                <a:schemeClr val="tx1"/>
              </a:solidFill>
            </a:rPr>
            <a:t>Once days 3-5</a:t>
          </a:r>
        </a:p>
        <a:p>
          <a:r>
            <a:rPr lang="en-GB" sz="975">
              <a:solidFill>
                <a:schemeClr val="tx1"/>
              </a:solidFill>
            </a:rPr>
            <a:t>As clinically indicated day 6 onwards</a:t>
          </a:r>
        </a:p>
      </xdr:txBody>
    </xdr:sp>
    <xdr:clientData/>
  </xdr:twoCellAnchor>
  <xdr:twoCellAnchor>
    <xdr:from>
      <xdr:col>4</xdr:col>
      <xdr:colOff>38809</xdr:colOff>
      <xdr:row>41</xdr:row>
      <xdr:rowOff>9082</xdr:rowOff>
    </xdr:from>
    <xdr:to>
      <xdr:col>6</xdr:col>
      <xdr:colOff>135082</xdr:colOff>
      <xdr:row>43</xdr:row>
      <xdr:rowOff>157201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>
          <a:off x="3086809" y="8010082"/>
          <a:ext cx="1315473" cy="52911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Start or restart antihypertensive therapy</a:t>
          </a:r>
        </a:p>
      </xdr:txBody>
    </xdr:sp>
    <xdr:clientData/>
  </xdr:twoCellAnchor>
  <xdr:twoCellAnchor>
    <xdr:from>
      <xdr:col>3</xdr:col>
      <xdr:colOff>595661</xdr:colOff>
      <xdr:row>22</xdr:row>
      <xdr:rowOff>28872</xdr:rowOff>
    </xdr:from>
    <xdr:to>
      <xdr:col>5</xdr:col>
      <xdr:colOff>342380</xdr:colOff>
      <xdr:row>24</xdr:row>
      <xdr:rowOff>121976</xdr:rowOff>
    </xdr:to>
    <xdr:cxnSp macro="">
      <xdr:nvCxnSpPr>
        <xdr:cNvPr id="38" name="Connector: Elbow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CxnSpPr>
          <a:cxnSpLocks/>
          <a:stCxn id="16" idx="2"/>
          <a:endCxn id="20" idx="0"/>
        </xdr:cNvCxnSpPr>
      </xdr:nvCxnSpPr>
      <xdr:spPr>
        <a:xfrm rot="5400000">
          <a:off x="3279969" y="4164464"/>
          <a:ext cx="474104" cy="965919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19949</xdr:colOff>
      <xdr:row>26</xdr:row>
      <xdr:rowOff>35965</xdr:rowOff>
    </xdr:from>
    <xdr:to>
      <xdr:col>6</xdr:col>
      <xdr:colOff>150810</xdr:colOff>
      <xdr:row>30</xdr:row>
      <xdr:rowOff>127482</xdr:rowOff>
    </xdr:to>
    <xdr:cxnSp macro="">
      <xdr:nvCxnSpPr>
        <xdr:cNvPr id="39" name="Connector: Elbow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CxnSpPr>
          <a:cxnSpLocks/>
          <a:stCxn id="25" idx="3"/>
          <a:endCxn id="24" idx="1"/>
        </xdr:cNvCxnSpPr>
      </xdr:nvCxnSpPr>
      <xdr:spPr>
        <a:xfrm flipV="1">
          <a:off x="3677549" y="5179465"/>
          <a:ext cx="740461" cy="853517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135083</xdr:colOff>
      <xdr:row>39</xdr:row>
      <xdr:rowOff>21904</xdr:rowOff>
    </xdr:from>
    <xdr:to>
      <xdr:col>7</xdr:col>
      <xdr:colOff>556799</xdr:colOff>
      <xdr:row>42</xdr:row>
      <xdr:rowOff>83141</xdr:rowOff>
    </xdr:to>
    <xdr:cxnSp macro="">
      <xdr:nvCxnSpPr>
        <xdr:cNvPr id="41" name="Connector: Elbow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CxnSpPr>
          <a:cxnSpLocks/>
          <a:stCxn id="30" idx="2"/>
          <a:endCxn id="33" idx="3"/>
        </xdr:cNvCxnSpPr>
      </xdr:nvCxnSpPr>
      <xdr:spPr>
        <a:xfrm rot="5400000">
          <a:off x="4601572" y="7442615"/>
          <a:ext cx="632737" cy="1031316"/>
        </a:xfrm>
        <a:prstGeom prst="bentConnector2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441997</xdr:colOff>
      <xdr:row>39</xdr:row>
      <xdr:rowOff>183224</xdr:rowOff>
    </xdr:from>
    <xdr:to>
      <xdr:col>11</xdr:col>
      <xdr:colOff>325839</xdr:colOff>
      <xdr:row>44</xdr:row>
      <xdr:rowOff>173302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>
          <a:off x="5928397" y="7803224"/>
          <a:ext cx="1712642" cy="942578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Blood pressure assessment:</a:t>
          </a:r>
        </a:p>
        <a:p>
          <a:r>
            <a:rPr lang="en-GB" sz="975">
              <a:solidFill>
                <a:schemeClr val="tx1"/>
              </a:solidFill>
            </a:rPr>
            <a:t>4x day as in-patient</a:t>
          </a:r>
        </a:p>
        <a:p>
          <a:r>
            <a:rPr lang="en-GB" sz="975">
              <a:solidFill>
                <a:schemeClr val="tx1"/>
              </a:solidFill>
            </a:rPr>
            <a:t>Every 1-2 days for 2 weeks post transfer to community care</a:t>
          </a:r>
        </a:p>
        <a:p>
          <a:r>
            <a:rPr lang="en-GB" sz="975">
              <a:solidFill>
                <a:schemeClr val="tx1"/>
              </a:solidFill>
            </a:rPr>
            <a:t>+ clinical management plan</a:t>
          </a:r>
        </a:p>
      </xdr:txBody>
    </xdr:sp>
    <xdr:clientData/>
  </xdr:twoCellAnchor>
  <xdr:twoCellAnchor>
    <xdr:from>
      <xdr:col>6</xdr:col>
      <xdr:colOff>135082</xdr:colOff>
      <xdr:row>42</xdr:row>
      <xdr:rowOff>83013</xdr:rowOff>
    </xdr:from>
    <xdr:to>
      <xdr:col>8</xdr:col>
      <xdr:colOff>441997</xdr:colOff>
      <xdr:row>42</xdr:row>
      <xdr:rowOff>83142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CxnSpPr>
          <a:cxnSpLocks/>
          <a:stCxn id="42" idx="1"/>
          <a:endCxn id="33" idx="3"/>
        </xdr:cNvCxnSpPr>
      </xdr:nvCxnSpPr>
      <xdr:spPr>
        <a:xfrm flipH="1">
          <a:off x="4402282" y="8274513"/>
          <a:ext cx="1526115" cy="129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79118</xdr:colOff>
      <xdr:row>33</xdr:row>
      <xdr:rowOff>23491</xdr:rowOff>
    </xdr:from>
    <xdr:to>
      <xdr:col>11</xdr:col>
      <xdr:colOff>428873</xdr:colOff>
      <xdr:row>35</xdr:row>
      <xdr:rowOff>165711</xdr:rowOff>
    </xdr:to>
    <xdr:sp macro="" textlink="">
      <xdr:nvSpPr>
        <xdr:cNvPr id="45" name="TextBox 205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 rot="10800000" flipV="1">
          <a:off x="6784718" y="6500491"/>
          <a:ext cx="959355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W pre-eclampsia</a:t>
          </a:r>
        </a:p>
      </xdr:txBody>
    </xdr:sp>
    <xdr:clientData/>
  </xdr:twoCellAnchor>
  <xdr:twoCellAnchor>
    <xdr:from>
      <xdr:col>6</xdr:col>
      <xdr:colOff>193970</xdr:colOff>
      <xdr:row>31</xdr:row>
      <xdr:rowOff>183372</xdr:rowOff>
    </xdr:from>
    <xdr:to>
      <xdr:col>7</xdr:col>
      <xdr:colOff>556798</xdr:colOff>
      <xdr:row>34</xdr:row>
      <xdr:rowOff>135092</xdr:rowOff>
    </xdr:to>
    <xdr:sp macro="" textlink="">
      <xdr:nvSpPr>
        <xdr:cNvPr id="46" name="TextBox 206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 rot="10800000" flipV="1">
          <a:off x="4461170" y="6279372"/>
          <a:ext cx="972428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/>
            <a:t>w/out pre-eclampsia</a:t>
          </a:r>
        </a:p>
      </xdr:txBody>
    </xdr:sp>
    <xdr:clientData/>
  </xdr:twoCellAnchor>
  <xdr:twoCellAnchor>
    <xdr:from>
      <xdr:col>2</xdr:col>
      <xdr:colOff>234759</xdr:colOff>
      <xdr:row>22</xdr:row>
      <xdr:rowOff>30797</xdr:rowOff>
    </xdr:from>
    <xdr:to>
      <xdr:col>3</xdr:col>
      <xdr:colOff>595660</xdr:colOff>
      <xdr:row>24</xdr:row>
      <xdr:rowOff>121975</xdr:rowOff>
    </xdr:to>
    <xdr:cxnSp macro="">
      <xdr:nvCxnSpPr>
        <xdr:cNvPr id="50" name="Connector: Elbow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CxnSpPr>
          <a:cxnSpLocks/>
          <a:stCxn id="15" idx="2"/>
          <a:endCxn id="20" idx="0"/>
        </xdr:cNvCxnSpPr>
      </xdr:nvCxnSpPr>
      <xdr:spPr>
        <a:xfrm rot="16200000" flipH="1">
          <a:off x="2312721" y="4163135"/>
          <a:ext cx="472178" cy="970501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105511</xdr:colOff>
      <xdr:row>30</xdr:row>
      <xdr:rowOff>33119</xdr:rowOff>
    </xdr:from>
    <xdr:to>
      <xdr:col>9</xdr:col>
      <xdr:colOff>201784</xdr:colOff>
      <xdr:row>32</xdr:row>
      <xdr:rowOff>14248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/>
      </xdr:nvSpPr>
      <xdr:spPr>
        <a:xfrm>
          <a:off x="4982311" y="5938619"/>
          <a:ext cx="1315473" cy="362129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Birth</a:t>
          </a:r>
        </a:p>
      </xdr:txBody>
    </xdr:sp>
    <xdr:clientData/>
  </xdr:twoCellAnchor>
  <xdr:twoCellAnchor>
    <xdr:from>
      <xdr:col>7</xdr:col>
      <xdr:colOff>556798</xdr:colOff>
      <xdr:row>32</xdr:row>
      <xdr:rowOff>14248</xdr:rowOff>
    </xdr:from>
    <xdr:to>
      <xdr:col>8</xdr:col>
      <xdr:colOff>153648</xdr:colOff>
      <xdr:row>34</xdr:row>
      <xdr:rowOff>94984</xdr:rowOff>
    </xdr:to>
    <xdr:cxnSp macro="">
      <xdr:nvCxnSpPr>
        <xdr:cNvPr id="52" name="Connector: Elbow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CxnSpPr>
          <a:cxnSpLocks/>
          <a:stCxn id="51" idx="2"/>
          <a:endCxn id="30" idx="0"/>
        </xdr:cNvCxnSpPr>
      </xdr:nvCxnSpPr>
      <xdr:spPr>
        <a:xfrm rot="5400000">
          <a:off x="5305955" y="6428391"/>
          <a:ext cx="461736" cy="206450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153648</xdr:colOff>
      <xdr:row>32</xdr:row>
      <xdr:rowOff>14248</xdr:rowOff>
    </xdr:from>
    <xdr:to>
      <xdr:col>10</xdr:col>
      <xdr:colOff>79118</xdr:colOff>
      <xdr:row>39</xdr:row>
      <xdr:rowOff>183224</xdr:rowOff>
    </xdr:to>
    <xdr:cxnSp macro="">
      <xdr:nvCxnSpPr>
        <xdr:cNvPr id="53" name="Connector: Elbow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CxnSpPr>
          <a:cxnSpLocks/>
          <a:stCxn id="51" idx="2"/>
          <a:endCxn id="42" idx="0"/>
        </xdr:cNvCxnSpPr>
      </xdr:nvCxnSpPr>
      <xdr:spPr>
        <a:xfrm rot="16200000" flipH="1">
          <a:off x="5461145" y="6479651"/>
          <a:ext cx="1502476" cy="1144670"/>
        </a:xfrm>
        <a:prstGeom prst="bentConnector3">
          <a:avLst>
            <a:gd name="adj1" fmla="val 15767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201784</xdr:colOff>
      <xdr:row>18</xdr:row>
      <xdr:rowOff>0</xdr:rowOff>
    </xdr:from>
    <xdr:to>
      <xdr:col>9</xdr:col>
      <xdr:colOff>443643</xdr:colOff>
      <xdr:row>31</xdr:row>
      <xdr:rowOff>23685</xdr:rowOff>
    </xdr:to>
    <xdr:cxnSp macro="">
      <xdr:nvCxnSpPr>
        <xdr:cNvPr id="54" name="Connector: Elbow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CxnSpPr>
          <a:cxnSpLocks/>
          <a:stCxn id="22" idx="2"/>
          <a:endCxn id="51" idx="3"/>
        </xdr:cNvCxnSpPr>
      </xdr:nvCxnSpPr>
      <xdr:spPr>
        <a:xfrm rot="5400000">
          <a:off x="5149066" y="4729107"/>
          <a:ext cx="2539296" cy="241859"/>
        </a:xfrm>
        <a:prstGeom prst="bentConnector2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198946</xdr:colOff>
      <xdr:row>28</xdr:row>
      <xdr:rowOff>18221</xdr:rowOff>
    </xdr:from>
    <xdr:to>
      <xdr:col>8</xdr:col>
      <xdr:colOff>153647</xdr:colOff>
      <xdr:row>30</xdr:row>
      <xdr:rowOff>33119</xdr:rowOff>
    </xdr:to>
    <xdr:cxnSp macro="">
      <xdr:nvCxnSpPr>
        <xdr:cNvPr id="62" name="Connector: Elbow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CxnSpPr>
          <a:cxnSpLocks/>
          <a:stCxn id="24" idx="2"/>
          <a:endCxn id="51" idx="0"/>
        </xdr:cNvCxnSpPr>
      </xdr:nvCxnSpPr>
      <xdr:spPr>
        <a:xfrm rot="16200000" flipH="1">
          <a:off x="5159948" y="5458519"/>
          <a:ext cx="395898" cy="564301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432288</xdr:colOff>
      <xdr:row>0</xdr:row>
      <xdr:rowOff>246640</xdr:rowOff>
    </xdr:from>
    <xdr:to>
      <xdr:col>2</xdr:col>
      <xdr:colOff>371475</xdr:colOff>
      <xdr:row>2</xdr:row>
      <xdr:rowOff>133075</xdr:rowOff>
    </xdr:to>
    <xdr:sp macro="" textlink="">
      <xdr:nvSpPr>
        <xdr:cNvPr id="71" name="Rectangle 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/>
      </xdr:nvSpPr>
      <xdr:spPr>
        <a:xfrm>
          <a:off x="432288" y="246640"/>
          <a:ext cx="1158387" cy="48651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</xdr:colOff>
      <xdr:row>22</xdr:row>
      <xdr:rowOff>66675</xdr:rowOff>
    </xdr:from>
    <xdr:ext cx="314325" cy="1114425"/>
    <xdr:sp macro="" textlink="">
      <xdr:nvSpPr>
        <xdr:cNvPr id="2" name="Shape 14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839075" y="4724400"/>
          <a:ext cx="314325" cy="1114425"/>
        </a:xfrm>
        <a:prstGeom prst="leftBrace">
          <a:avLst>
            <a:gd name="adj1" fmla="val 50000"/>
            <a:gd name="adj2" fmla="val 50000"/>
          </a:avLst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38100</xdr:colOff>
      <xdr:row>29</xdr:row>
      <xdr:rowOff>19050</xdr:rowOff>
    </xdr:from>
    <xdr:ext cx="342900" cy="1190625"/>
    <xdr:sp macro="" textlink="">
      <xdr:nvSpPr>
        <xdr:cNvPr id="3" name="Shape 148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7848600" y="6257925"/>
          <a:ext cx="342900" cy="1190625"/>
        </a:xfrm>
        <a:prstGeom prst="leftBrace">
          <a:avLst>
            <a:gd name="adj1" fmla="val 50000"/>
            <a:gd name="adj2" fmla="val 50000"/>
          </a:avLst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76200</xdr:colOff>
      <xdr:row>35</xdr:row>
      <xdr:rowOff>142875</xdr:rowOff>
    </xdr:from>
    <xdr:ext cx="266700" cy="1190625"/>
    <xdr:sp macro="" textlink="">
      <xdr:nvSpPr>
        <xdr:cNvPr id="4" name="Shape 149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7886700" y="7553325"/>
          <a:ext cx="266700" cy="1190625"/>
        </a:xfrm>
        <a:prstGeom prst="leftBrace">
          <a:avLst>
            <a:gd name="adj1" fmla="val 50000"/>
            <a:gd name="adj2" fmla="val 50000"/>
          </a:avLst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0</xdr:col>
      <xdr:colOff>432288</xdr:colOff>
      <xdr:row>0</xdr:row>
      <xdr:rowOff>246640</xdr:rowOff>
    </xdr:from>
    <xdr:to>
      <xdr:col>2</xdr:col>
      <xdr:colOff>371475</xdr:colOff>
      <xdr:row>2</xdr:row>
      <xdr:rowOff>133075</xdr:rowOff>
    </xdr:to>
    <xdr:sp macro="" textlink="">
      <xdr:nvSpPr>
        <xdr:cNvPr id="6" name="Rectangl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32288" y="246640"/>
          <a:ext cx="1158387" cy="48651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Back to overview</a:t>
          </a:r>
        </a:p>
      </xdr:txBody>
    </xdr:sp>
    <xdr:clientData/>
  </xdr:twoCellAnchor>
  <xdr:twoCellAnchor>
    <xdr:from>
      <xdr:col>3</xdr:col>
      <xdr:colOff>529674</xdr:colOff>
      <xdr:row>13</xdr:row>
      <xdr:rowOff>33145</xdr:rowOff>
    </xdr:from>
    <xdr:to>
      <xdr:col>6</xdr:col>
      <xdr:colOff>63478</xdr:colOff>
      <xdr:row>16</xdr:row>
      <xdr:rowOff>104865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2244174" y="3071620"/>
          <a:ext cx="1248304" cy="652745"/>
        </a:xfrm>
        <a:prstGeom prst="rect">
          <a:avLst/>
        </a:prstGeom>
        <a:solidFill>
          <a:schemeClr val="bg1">
            <a:lumMod val="95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Urinary incontinence</a:t>
          </a:r>
        </a:p>
        <a:p>
          <a:pPr algn="ctr"/>
          <a:r>
            <a:rPr lang="en-GB" sz="975">
              <a:solidFill>
                <a:schemeClr val="tx1"/>
              </a:solidFill>
            </a:rPr>
            <a:t>Faecal incontinence</a:t>
          </a:r>
        </a:p>
        <a:p>
          <a:pPr algn="ctr"/>
          <a:r>
            <a:rPr lang="en-GB" sz="975">
              <a:solidFill>
                <a:schemeClr val="tx1"/>
              </a:solidFill>
            </a:rPr>
            <a:t>Pelvic organ prolapse</a:t>
          </a:r>
        </a:p>
      </xdr:txBody>
    </xdr:sp>
    <xdr:clientData/>
  </xdr:twoCellAnchor>
  <xdr:twoCellAnchor>
    <xdr:from>
      <xdr:col>3</xdr:col>
      <xdr:colOff>534172</xdr:colOff>
      <xdr:row>10</xdr:row>
      <xdr:rowOff>16294</xdr:rowOff>
    </xdr:from>
    <xdr:to>
      <xdr:col>6</xdr:col>
      <xdr:colOff>67976</xdr:colOff>
      <xdr:row>11</xdr:row>
      <xdr:rowOff>283729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2248672" y="2302294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Assessment</a:t>
          </a:r>
        </a:p>
      </xdr:txBody>
    </xdr:sp>
    <xdr:clientData/>
  </xdr:twoCellAnchor>
  <xdr:twoCellAnchor>
    <xdr:from>
      <xdr:col>5</xdr:col>
      <xdr:colOff>10433</xdr:colOff>
      <xdr:row>16</xdr:row>
      <xdr:rowOff>104865</xdr:rowOff>
    </xdr:from>
    <xdr:to>
      <xdr:col>5</xdr:col>
      <xdr:colOff>10826</xdr:colOff>
      <xdr:row>18</xdr:row>
      <xdr:rowOff>150399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>
          <a:cxnSpLocks/>
          <a:stCxn id="7" idx="2"/>
          <a:endCxn id="13" idx="0"/>
        </xdr:cNvCxnSpPr>
      </xdr:nvCxnSpPr>
      <xdr:spPr>
        <a:xfrm flipH="1">
          <a:off x="2867933" y="3724365"/>
          <a:ext cx="393" cy="464634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541068</xdr:colOff>
      <xdr:row>32</xdr:row>
      <xdr:rowOff>17957</xdr:rowOff>
    </xdr:from>
    <xdr:to>
      <xdr:col>6</xdr:col>
      <xdr:colOff>74872</xdr:colOff>
      <xdr:row>34</xdr:row>
      <xdr:rowOff>176623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2255568" y="7056932"/>
          <a:ext cx="1248304" cy="558716"/>
        </a:xfrm>
        <a:prstGeom prst="rect">
          <a:avLst/>
        </a:prstGeom>
        <a:solidFill>
          <a:schemeClr val="bg1">
            <a:lumMod val="95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Incontinence under control?</a:t>
          </a:r>
        </a:p>
      </xdr:txBody>
    </xdr:sp>
    <xdr:clientData/>
  </xdr:twoCellAnchor>
  <xdr:twoCellAnchor>
    <xdr:from>
      <xdr:col>3</xdr:col>
      <xdr:colOff>529281</xdr:colOff>
      <xdr:row>18</xdr:row>
      <xdr:rowOff>150399</xdr:rowOff>
    </xdr:from>
    <xdr:to>
      <xdr:col>6</xdr:col>
      <xdr:colOff>63085</xdr:colOff>
      <xdr:row>22</xdr:row>
      <xdr:rowOff>89990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2243781" y="4188999"/>
          <a:ext cx="1248304" cy="558716"/>
        </a:xfrm>
        <a:prstGeom prst="rect">
          <a:avLst/>
        </a:prstGeom>
        <a:solidFill>
          <a:schemeClr val="bg1">
            <a:lumMod val="95000"/>
          </a:schemeClr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Non-surgical intervention</a:t>
          </a:r>
        </a:p>
      </xdr:txBody>
    </xdr:sp>
    <xdr:clientData/>
  </xdr:twoCellAnchor>
  <xdr:twoCellAnchor>
    <xdr:from>
      <xdr:col>3</xdr:col>
      <xdr:colOff>528992</xdr:colOff>
      <xdr:row>27</xdr:row>
      <xdr:rowOff>64906</xdr:rowOff>
    </xdr:from>
    <xdr:to>
      <xdr:col>6</xdr:col>
      <xdr:colOff>62796</xdr:colOff>
      <xdr:row>29</xdr:row>
      <xdr:rowOff>18016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2243492" y="5913256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Behavioural therapies</a:t>
          </a:r>
        </a:p>
      </xdr:txBody>
    </xdr:sp>
    <xdr:clientData/>
  </xdr:twoCellAnchor>
  <xdr:twoCellAnchor>
    <xdr:from>
      <xdr:col>3</xdr:col>
      <xdr:colOff>529281</xdr:colOff>
      <xdr:row>25</xdr:row>
      <xdr:rowOff>66649</xdr:rowOff>
    </xdr:from>
    <xdr:to>
      <xdr:col>6</xdr:col>
      <xdr:colOff>63085</xdr:colOff>
      <xdr:row>27</xdr:row>
      <xdr:rowOff>59986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2243781" y="5514949"/>
          <a:ext cx="1248304" cy="393387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Pelvic floor muscle training</a:t>
          </a:r>
        </a:p>
      </xdr:txBody>
    </xdr:sp>
    <xdr:clientData/>
  </xdr:twoCellAnchor>
  <xdr:twoCellAnchor>
    <xdr:from>
      <xdr:col>3</xdr:col>
      <xdr:colOff>529281</xdr:colOff>
      <xdr:row>24</xdr:row>
      <xdr:rowOff>16487</xdr:rowOff>
    </xdr:from>
    <xdr:to>
      <xdr:col>6</xdr:col>
      <xdr:colOff>63085</xdr:colOff>
      <xdr:row>25</xdr:row>
      <xdr:rowOff>62972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2243781" y="5074262"/>
          <a:ext cx="1248304" cy="437010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Lifestyle interventions</a:t>
          </a:r>
        </a:p>
      </xdr:txBody>
    </xdr:sp>
    <xdr:clientData/>
  </xdr:twoCellAnchor>
  <xdr:twoCellAnchor>
    <xdr:from>
      <xdr:col>5</xdr:col>
      <xdr:colOff>10433</xdr:colOff>
      <xdr:row>22</xdr:row>
      <xdr:rowOff>89990</xdr:rowOff>
    </xdr:from>
    <xdr:to>
      <xdr:col>5</xdr:col>
      <xdr:colOff>10433</xdr:colOff>
      <xdr:row>24</xdr:row>
      <xdr:rowOff>16487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>
          <a:cxnSpLocks/>
          <a:stCxn id="13" idx="2"/>
          <a:endCxn id="16" idx="0"/>
        </xdr:cNvCxnSpPr>
      </xdr:nvCxnSpPr>
      <xdr:spPr>
        <a:xfrm>
          <a:off x="2867933" y="4747715"/>
          <a:ext cx="0" cy="326547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500962</xdr:colOff>
      <xdr:row>41</xdr:row>
      <xdr:rowOff>41363</xdr:rowOff>
    </xdr:from>
    <xdr:to>
      <xdr:col>4</xdr:col>
      <xdr:colOff>34766</xdr:colOff>
      <xdr:row>43</xdr:row>
      <xdr:rowOff>67469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1072462" y="8880563"/>
          <a:ext cx="1248304" cy="426156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Gynaecology care path</a:t>
          </a:r>
        </a:p>
      </xdr:txBody>
    </xdr:sp>
    <xdr:clientData/>
  </xdr:twoCellAnchor>
  <xdr:twoCellAnchor>
    <xdr:from>
      <xdr:col>3</xdr:col>
      <xdr:colOff>535864</xdr:colOff>
      <xdr:row>29</xdr:row>
      <xdr:rowOff>26876</xdr:rowOff>
    </xdr:from>
    <xdr:to>
      <xdr:col>6</xdr:col>
      <xdr:colOff>71991</xdr:colOff>
      <xdr:row>30</xdr:row>
      <xdr:rowOff>170486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2250364" y="6265751"/>
          <a:ext cx="1250627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Catheterisation</a:t>
          </a:r>
        </a:p>
      </xdr:txBody>
    </xdr:sp>
    <xdr:clientData/>
  </xdr:twoCellAnchor>
  <xdr:twoCellAnchor>
    <xdr:from>
      <xdr:col>1</xdr:col>
      <xdr:colOff>494955</xdr:colOff>
      <xdr:row>37</xdr:row>
      <xdr:rowOff>169278</xdr:rowOff>
    </xdr:from>
    <xdr:to>
      <xdr:col>4</xdr:col>
      <xdr:colOff>28759</xdr:colOff>
      <xdr:row>39</xdr:row>
      <xdr:rowOff>112863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1066455" y="8208378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Refer to gynaecology</a:t>
          </a:r>
        </a:p>
      </xdr:txBody>
    </xdr:sp>
    <xdr:clientData/>
  </xdr:twoCellAnchor>
  <xdr:twoCellAnchor>
    <xdr:from>
      <xdr:col>5</xdr:col>
      <xdr:colOff>138534</xdr:colOff>
      <xdr:row>37</xdr:row>
      <xdr:rowOff>169279</xdr:rowOff>
    </xdr:from>
    <xdr:to>
      <xdr:col>7</xdr:col>
      <xdr:colOff>243838</xdr:colOff>
      <xdr:row>39</xdr:row>
      <xdr:rowOff>112864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2996034" y="8208379"/>
          <a:ext cx="1248304" cy="343635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rgbClr val="41719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Discharge</a:t>
          </a:r>
        </a:p>
      </xdr:txBody>
    </xdr:sp>
    <xdr:clientData/>
  </xdr:twoCellAnchor>
  <xdr:twoCellAnchor>
    <xdr:from>
      <xdr:col>5</xdr:col>
      <xdr:colOff>22221</xdr:colOff>
      <xdr:row>34</xdr:row>
      <xdr:rowOff>176622</xdr:rowOff>
    </xdr:from>
    <xdr:to>
      <xdr:col>6</xdr:col>
      <xdr:colOff>191187</xdr:colOff>
      <xdr:row>37</xdr:row>
      <xdr:rowOff>169278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CxnSpPr>
          <a:cxnSpLocks/>
          <a:stCxn id="12" idx="2"/>
          <a:endCxn id="21" idx="0"/>
        </xdr:cNvCxnSpPr>
      </xdr:nvCxnSpPr>
      <xdr:spPr>
        <a:xfrm rot="16200000" flipH="1">
          <a:off x="2953588" y="7541780"/>
          <a:ext cx="592731" cy="740466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18178</xdr:colOff>
      <xdr:row>30</xdr:row>
      <xdr:rowOff>170486</xdr:rowOff>
    </xdr:from>
    <xdr:to>
      <xdr:col>5</xdr:col>
      <xdr:colOff>22220</xdr:colOff>
      <xdr:row>32</xdr:row>
      <xdr:rowOff>17957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>
          <a:cxnSpLocks/>
          <a:stCxn id="19" idx="2"/>
          <a:endCxn id="12" idx="0"/>
        </xdr:cNvCxnSpPr>
      </xdr:nvCxnSpPr>
      <xdr:spPr>
        <a:xfrm>
          <a:off x="2875678" y="6609386"/>
          <a:ext cx="4042" cy="447546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547607</xdr:colOff>
      <xdr:row>34</xdr:row>
      <xdr:rowOff>176624</xdr:rowOff>
    </xdr:from>
    <xdr:to>
      <xdr:col>5</xdr:col>
      <xdr:colOff>22220</xdr:colOff>
      <xdr:row>37</xdr:row>
      <xdr:rowOff>169279</xdr:rowOff>
    </xdr:to>
    <xdr:cxnSp macro="">
      <xdr:nvCxnSpPr>
        <xdr:cNvPr id="26" name="Connector: Elbow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CxnSpPr>
          <a:cxnSpLocks/>
          <a:stCxn id="12" idx="2"/>
          <a:endCxn id="20" idx="0"/>
        </xdr:cNvCxnSpPr>
      </xdr:nvCxnSpPr>
      <xdr:spPr>
        <a:xfrm rot="5400000">
          <a:off x="1988799" y="7317457"/>
          <a:ext cx="592730" cy="1189113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547607</xdr:colOff>
      <xdr:row>39</xdr:row>
      <xdr:rowOff>112863</xdr:rowOff>
    </xdr:from>
    <xdr:to>
      <xdr:col>2</xdr:col>
      <xdr:colOff>553614</xdr:colOff>
      <xdr:row>41</xdr:row>
      <xdr:rowOff>41363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CxnSpPr>
          <a:cxnSpLocks/>
          <a:stCxn id="20" idx="2"/>
          <a:endCxn id="18" idx="0"/>
        </xdr:cNvCxnSpPr>
      </xdr:nvCxnSpPr>
      <xdr:spPr>
        <a:xfrm>
          <a:off x="1690607" y="8552013"/>
          <a:ext cx="6007" cy="328550"/>
        </a:xfrm>
        <a:prstGeom prst="straightConnector1">
          <a:avLst/>
        </a:prstGeom>
        <a:ln w="38100">
          <a:solidFill>
            <a:srgbClr val="92D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230050</xdr:colOff>
      <xdr:row>15</xdr:row>
      <xdr:rowOff>101742</xdr:rowOff>
    </xdr:from>
    <xdr:to>
      <xdr:col>2</xdr:col>
      <xdr:colOff>334961</xdr:colOff>
      <xdr:row>18</xdr:row>
      <xdr:rowOff>133574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230050" y="3530742"/>
          <a:ext cx="1247911" cy="641432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AN Perineum/anal sphincter trauma preventative care</a:t>
          </a:r>
        </a:p>
      </xdr:txBody>
    </xdr:sp>
    <xdr:clientData/>
  </xdr:twoCellAnchor>
  <xdr:twoCellAnchor>
    <xdr:from>
      <xdr:col>0</xdr:col>
      <xdr:colOff>230050</xdr:colOff>
      <xdr:row>13</xdr:row>
      <xdr:rowOff>90525</xdr:rowOff>
    </xdr:from>
    <xdr:to>
      <xdr:col>2</xdr:col>
      <xdr:colOff>335354</xdr:colOff>
      <xdr:row>15</xdr:row>
      <xdr:rowOff>93387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>
          <a:off x="230050" y="3129000"/>
          <a:ext cx="1248304" cy="393387"/>
        </a:xfrm>
        <a:prstGeom prst="rect">
          <a:avLst/>
        </a:prstGeom>
        <a:solidFill>
          <a:schemeClr val="bg1">
            <a:lumMod val="95000"/>
          </a:schemeClr>
        </a:solidFill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975">
              <a:solidFill>
                <a:schemeClr val="tx1"/>
              </a:solidFill>
            </a:rPr>
            <a:t>AN Pelvic floor training &amp; advice</a:t>
          </a:r>
        </a:p>
      </xdr:txBody>
    </xdr:sp>
    <xdr:clientData/>
  </xdr:twoCellAnchor>
  <xdr:twoCellAnchor>
    <xdr:from>
      <xdr:col>2</xdr:col>
      <xdr:colOff>334961</xdr:colOff>
      <xdr:row>14</xdr:row>
      <xdr:rowOff>159493</xdr:rowOff>
    </xdr:from>
    <xdr:to>
      <xdr:col>3</xdr:col>
      <xdr:colOff>529674</xdr:colOff>
      <xdr:row>15</xdr:row>
      <xdr:rowOff>101742</xdr:rowOff>
    </xdr:to>
    <xdr:cxnSp macro="">
      <xdr:nvCxnSpPr>
        <xdr:cNvPr id="30" name="Connector: Elbow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>
          <a:cxnSpLocks/>
          <a:endCxn id="7" idx="1"/>
        </xdr:cNvCxnSpPr>
      </xdr:nvCxnSpPr>
      <xdr:spPr>
        <a:xfrm flipV="1">
          <a:off x="1477961" y="3397993"/>
          <a:ext cx="766213" cy="132749"/>
        </a:xfrm>
        <a:prstGeom prst="bentConnector3">
          <a:avLst>
            <a:gd name="adj1" fmla="val 50000"/>
          </a:avLst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10826</xdr:colOff>
      <xdr:row>11</xdr:row>
      <xdr:rowOff>283729</xdr:rowOff>
    </xdr:from>
    <xdr:to>
      <xdr:col>5</xdr:col>
      <xdr:colOff>15324</xdr:colOff>
      <xdr:row>13</xdr:row>
      <xdr:rowOff>33145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CxnSpPr>
          <a:cxnSpLocks/>
          <a:stCxn id="9" idx="2"/>
          <a:endCxn id="7" idx="0"/>
        </xdr:cNvCxnSpPr>
      </xdr:nvCxnSpPr>
      <xdr:spPr>
        <a:xfrm flipH="1">
          <a:off x="2868326" y="2645929"/>
          <a:ext cx="4498" cy="425691"/>
        </a:xfrm>
        <a:prstGeom prst="straightConnector1">
          <a:avLst/>
        </a:prstGeom>
        <a:ln w="38100">
          <a:solidFill>
            <a:srgbClr val="41719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590550</xdr:colOff>
      <xdr:row>11</xdr:row>
      <xdr:rowOff>0</xdr:rowOff>
    </xdr:from>
    <xdr:to>
      <xdr:col>24</xdr:col>
      <xdr:colOff>304800</xdr:colOff>
      <xdr:row>25</xdr:row>
      <xdr:rowOff>185737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11</xdr:row>
      <xdr:rowOff>0</xdr:rowOff>
    </xdr:from>
    <xdr:to>
      <xdr:col>33</xdr:col>
      <xdr:colOff>323850</xdr:colOff>
      <xdr:row>25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323850</xdr:colOff>
      <xdr:row>43</xdr:row>
      <xdr:rowOff>204787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0</xdr:colOff>
      <xdr:row>29</xdr:row>
      <xdr:rowOff>0</xdr:rowOff>
    </xdr:from>
    <xdr:to>
      <xdr:col>33</xdr:col>
      <xdr:colOff>323850</xdr:colOff>
      <xdr:row>43</xdr:row>
      <xdr:rowOff>204787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44</xdr:row>
      <xdr:rowOff>0</xdr:rowOff>
    </xdr:from>
    <xdr:to>
      <xdr:col>24</xdr:col>
      <xdr:colOff>323850</xdr:colOff>
      <xdr:row>59</xdr:row>
      <xdr:rowOff>14287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0</xdr:colOff>
      <xdr:row>44</xdr:row>
      <xdr:rowOff>0</xdr:rowOff>
    </xdr:from>
    <xdr:to>
      <xdr:col>33</xdr:col>
      <xdr:colOff>323850</xdr:colOff>
      <xdr:row>59</xdr:row>
      <xdr:rowOff>14287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61</xdr:row>
      <xdr:rowOff>166680</xdr:rowOff>
    </xdr:from>
    <xdr:to>
      <xdr:col>33</xdr:col>
      <xdr:colOff>323850</xdr:colOff>
      <xdr:row>76</xdr:row>
      <xdr:rowOff>180967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0</xdr:colOff>
      <xdr:row>62</xdr:row>
      <xdr:rowOff>35719</xdr:rowOff>
    </xdr:from>
    <xdr:to>
      <xdr:col>24</xdr:col>
      <xdr:colOff>323850</xdr:colOff>
      <xdr:row>77</xdr:row>
      <xdr:rowOff>50006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142870</xdr:colOff>
      <xdr:row>65</xdr:row>
      <xdr:rowOff>0</xdr:rowOff>
    </xdr:from>
    <xdr:to>
      <xdr:col>15</xdr:col>
      <xdr:colOff>226218</xdr:colOff>
      <xdr:row>78</xdr:row>
      <xdr:rowOff>395287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154782</xdr:colOff>
      <xdr:row>79</xdr:row>
      <xdr:rowOff>0</xdr:rowOff>
    </xdr:from>
    <xdr:to>
      <xdr:col>15</xdr:col>
      <xdr:colOff>226217</xdr:colOff>
      <xdr:row>98</xdr:row>
      <xdr:rowOff>42862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35</xdr:col>
      <xdr:colOff>0</xdr:colOff>
      <xdr:row>11</xdr:row>
      <xdr:rowOff>0</xdr:rowOff>
    </xdr:from>
    <xdr:to>
      <xdr:col>42</xdr:col>
      <xdr:colOff>323850</xdr:colOff>
      <xdr:row>25</xdr:row>
      <xdr:rowOff>185737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79</xdr:row>
      <xdr:rowOff>0</xdr:rowOff>
    </xdr:from>
    <xdr:to>
      <xdr:col>25</xdr:col>
      <xdr:colOff>154779</xdr:colOff>
      <xdr:row>98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cbi.nlm.nih.gov/pmc/articles/PMC91801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1B01-8BE9-4FCE-993C-5E48BD9A8A23}">
  <sheetPr>
    <pageSetUpPr autoPageBreaks="0"/>
  </sheetPr>
  <dimension ref="I2:W35"/>
  <sheetViews>
    <sheetView showGridLines="0" showRowColHeaders="0" tabSelected="1" zoomScaleNormal="100" workbookViewId="0">
      <pane ySplit="4" topLeftCell="A5" activePane="bottomLeft" state="frozen"/>
      <selection pane="bottomLeft" activeCell="R11" sqref="R11"/>
    </sheetView>
  </sheetViews>
  <sheetFormatPr defaultRowHeight="15"/>
  <cols>
    <col min="1" max="14" width="9.140625" style="3"/>
    <col min="15" max="15" width="9.140625" style="4"/>
    <col min="16" max="17" width="9.140625" style="3"/>
    <col min="18" max="18" width="45.140625" style="3" customWidth="1"/>
    <col min="19" max="16384" width="9.140625" style="3"/>
  </cols>
  <sheetData>
    <row r="2" spans="9:18" ht="26.25">
      <c r="I2" s="2" t="s">
        <v>16</v>
      </c>
    </row>
    <row r="4" spans="9:18" ht="18.75">
      <c r="L4" s="5" t="s">
        <v>18</v>
      </c>
    </row>
    <row r="7" spans="9:18">
      <c r="Q7" s="6"/>
    </row>
    <row r="8" spans="9:18" ht="18.75">
      <c r="L8" s="13" t="s">
        <v>17</v>
      </c>
    </row>
    <row r="10" spans="9:18" ht="15.75" thickBot="1"/>
    <row r="11" spans="9:18" ht="25.5" customHeight="1" thickBot="1">
      <c r="N11" s="7"/>
      <c r="O11" s="8"/>
      <c r="P11" s="9"/>
      <c r="Q11" s="10" t="s">
        <v>0</v>
      </c>
      <c r="R11" s="11"/>
    </row>
    <row r="12" spans="9:18" ht="16.5" thickBot="1">
      <c r="N12" s="7"/>
      <c r="O12" s="8"/>
      <c r="P12" s="9"/>
      <c r="Q12" s="10"/>
      <c r="R12" s="12"/>
    </row>
    <row r="13" spans="9:18" ht="27" customHeight="1" thickBot="1">
      <c r="N13" s="7"/>
      <c r="O13" s="8"/>
      <c r="P13" s="9"/>
      <c r="Q13" s="10" t="s">
        <v>72</v>
      </c>
      <c r="R13" s="11"/>
    </row>
    <row r="14" spans="9:18" ht="16.5" thickBot="1">
      <c r="N14" s="7"/>
      <c r="O14" s="8"/>
      <c r="P14" s="9"/>
      <c r="Q14" s="10"/>
      <c r="R14" s="12"/>
    </row>
    <row r="15" spans="9:18" ht="27" customHeight="1" thickBot="1">
      <c r="N15" s="7"/>
      <c r="O15" s="8"/>
      <c r="P15" s="9"/>
      <c r="Q15" s="10" t="s">
        <v>1</v>
      </c>
      <c r="R15" s="11"/>
    </row>
    <row r="16" spans="9:18" ht="16.5" thickBot="1">
      <c r="N16" s="7"/>
      <c r="O16" s="8"/>
      <c r="P16" s="9"/>
      <c r="Q16" s="10"/>
      <c r="R16" s="12"/>
    </row>
    <row r="17" spans="14:23" ht="27.75" customHeight="1" thickBot="1">
      <c r="N17" s="7"/>
      <c r="O17" s="8"/>
      <c r="P17" s="9"/>
      <c r="Q17" s="10" t="s">
        <v>2</v>
      </c>
      <c r="R17" s="11"/>
    </row>
    <row r="23" spans="14:23" ht="15.75">
      <c r="N23" s="122" t="s">
        <v>281</v>
      </c>
      <c r="O23" s="3"/>
    </row>
    <row r="24" spans="14:23" ht="15.75" thickBot="1">
      <c r="O24" s="3"/>
    </row>
    <row r="25" spans="14:23" ht="54.75" customHeight="1" thickBot="1">
      <c r="N25" s="177"/>
      <c r="O25" s="178"/>
      <c r="P25" s="178"/>
      <c r="Q25" s="178"/>
      <c r="R25" s="178"/>
      <c r="S25" s="178"/>
      <c r="T25" s="178"/>
      <c r="U25" s="178"/>
      <c r="V25" s="178"/>
      <c r="W25" s="179"/>
    </row>
    <row r="26" spans="14:23" ht="15.75" thickBot="1">
      <c r="O26" s="3"/>
    </row>
    <row r="27" spans="14:23" ht="54.75" customHeight="1" thickBot="1">
      <c r="N27" s="177"/>
      <c r="O27" s="178"/>
      <c r="P27" s="178"/>
      <c r="Q27" s="178"/>
      <c r="R27" s="178"/>
      <c r="S27" s="178"/>
      <c r="T27" s="178"/>
      <c r="U27" s="178"/>
      <c r="V27" s="178"/>
      <c r="W27" s="179"/>
    </row>
    <row r="28" spans="14:23" ht="15.75" thickBot="1">
      <c r="O28" s="3"/>
    </row>
    <row r="29" spans="14:23" ht="54.75" customHeight="1" thickBot="1">
      <c r="N29" s="177"/>
      <c r="O29" s="178"/>
      <c r="P29" s="178"/>
      <c r="Q29" s="178"/>
      <c r="R29" s="178"/>
      <c r="S29" s="178"/>
      <c r="T29" s="178"/>
      <c r="U29" s="178"/>
      <c r="V29" s="178"/>
      <c r="W29" s="179"/>
    </row>
    <row r="30" spans="14:23" ht="15.75" thickBot="1">
      <c r="O30" s="3"/>
    </row>
    <row r="31" spans="14:23" ht="54.75" customHeight="1" thickBot="1">
      <c r="N31" s="177"/>
      <c r="O31" s="178"/>
      <c r="P31" s="178"/>
      <c r="Q31" s="178"/>
      <c r="R31" s="178"/>
      <c r="S31" s="178"/>
      <c r="T31" s="178"/>
      <c r="U31" s="178"/>
      <c r="V31" s="178"/>
      <c r="W31" s="179"/>
    </row>
    <row r="32" spans="14:23" ht="21" customHeight="1" thickBot="1">
      <c r="O32" s="3"/>
    </row>
    <row r="33" spans="14:23" ht="54.75" customHeight="1" thickBot="1">
      <c r="N33" s="177"/>
      <c r="O33" s="178"/>
      <c r="P33" s="178"/>
      <c r="Q33" s="178"/>
      <c r="R33" s="178"/>
      <c r="S33" s="178"/>
      <c r="T33" s="178"/>
      <c r="U33" s="178"/>
      <c r="V33" s="178"/>
      <c r="W33" s="179"/>
    </row>
    <row r="34" spans="14:23" ht="15.75" thickBot="1">
      <c r="O34" s="3"/>
    </row>
    <row r="35" spans="14:23" ht="54.75" customHeight="1" thickBot="1">
      <c r="N35" s="177"/>
      <c r="O35" s="178"/>
      <c r="P35" s="178"/>
      <c r="Q35" s="178"/>
      <c r="R35" s="178"/>
      <c r="S35" s="178"/>
      <c r="T35" s="178"/>
      <c r="U35" s="178"/>
      <c r="V35" s="178"/>
      <c r="W35" s="179"/>
    </row>
  </sheetData>
  <mergeCells count="6">
    <mergeCell ref="N35:W35"/>
    <mergeCell ref="N25:W25"/>
    <mergeCell ref="N27:W27"/>
    <mergeCell ref="N29:W29"/>
    <mergeCell ref="N31:W31"/>
    <mergeCell ref="N33:W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BD74-4417-41EF-BB7E-373E0F6A2397}">
  <sheetPr>
    <pageSetUpPr autoPageBreaks="0"/>
  </sheetPr>
  <dimension ref="B2:S45"/>
  <sheetViews>
    <sheetView showRowColHeaders="0" topLeftCell="A2" zoomScaleNormal="100" workbookViewId="0">
      <pane ySplit="3" topLeftCell="A5" activePane="bottomLeft" state="frozen"/>
      <selection activeCell="A2" sqref="A2"/>
      <selection pane="bottomLeft"/>
    </sheetView>
  </sheetViews>
  <sheetFormatPr defaultRowHeight="15"/>
  <cols>
    <col min="1" max="12" width="9.140625" style="3"/>
    <col min="13" max="13" width="1.7109375" style="4" customWidth="1"/>
    <col min="14" max="14" width="9.140625" style="4"/>
    <col min="15" max="16384" width="9.140625" style="3"/>
  </cols>
  <sheetData>
    <row r="2" spans="2:19" ht="31.5">
      <c r="F2" s="18" t="s">
        <v>15</v>
      </c>
    </row>
    <row r="3" spans="2:19" ht="15.75" thickBot="1"/>
    <row r="4" spans="2:19" ht="15.75" thickBot="1">
      <c r="K4" s="6" t="s">
        <v>64</v>
      </c>
      <c r="L4" s="31">
        <f>Overview!R17</f>
        <v>0</v>
      </c>
      <c r="M4" s="6"/>
      <c r="N4" s="6"/>
      <c r="O4" s="6" t="s">
        <v>13</v>
      </c>
      <c r="P4" s="31">
        <f>Overview!R15</f>
        <v>0</v>
      </c>
    </row>
    <row r="5" spans="2:19" ht="15.75" thickBot="1"/>
    <row r="6" spans="2:19" ht="9.9499999999999993" customHeight="1" thickBot="1">
      <c r="G6" s="19"/>
      <c r="H6" s="20"/>
      <c r="I6" s="20"/>
      <c r="J6" s="20"/>
      <c r="K6" s="21"/>
      <c r="L6" s="21"/>
      <c r="M6" s="20"/>
      <c r="N6" s="20"/>
      <c r="O6" s="20"/>
      <c r="P6" s="20"/>
      <c r="Q6" s="20"/>
      <c r="R6" s="20"/>
      <c r="S6" s="22"/>
    </row>
    <row r="7" spans="2:19" ht="16.5" thickBot="1">
      <c r="B7" s="23" t="s">
        <v>73</v>
      </c>
      <c r="G7" s="24"/>
      <c r="K7" s="4"/>
      <c r="L7" s="4"/>
      <c r="M7" s="3"/>
      <c r="N7" s="10" t="s">
        <v>14</v>
      </c>
      <c r="O7" s="8"/>
      <c r="P7" s="9"/>
      <c r="Q7" s="10" t="s">
        <v>3</v>
      </c>
      <c r="R7" s="32"/>
      <c r="S7" s="25"/>
    </row>
    <row r="8" spans="2:19" ht="9.9499999999999993" customHeight="1" thickBot="1">
      <c r="G8" s="24"/>
      <c r="J8" s="7"/>
      <c r="K8" s="8"/>
      <c r="M8" s="3"/>
      <c r="N8" s="3"/>
      <c r="O8" s="8"/>
      <c r="P8" s="9"/>
      <c r="Q8" s="10"/>
      <c r="R8" s="26"/>
      <c r="S8" s="25"/>
    </row>
    <row r="9" spans="2:19" ht="16.5" thickBot="1">
      <c r="G9" s="24"/>
      <c r="J9" s="7"/>
      <c r="K9" s="8"/>
      <c r="M9" s="3"/>
      <c r="N9" s="3"/>
      <c r="O9" s="8"/>
      <c r="P9" s="9"/>
      <c r="Q9" s="10" t="s">
        <v>4</v>
      </c>
      <c r="R9" s="32"/>
      <c r="S9" s="25"/>
    </row>
    <row r="10" spans="2:19" ht="9.9499999999999993" customHeight="1" thickBot="1">
      <c r="G10" s="24"/>
      <c r="J10" s="7"/>
      <c r="K10" s="8"/>
      <c r="M10" s="3"/>
      <c r="N10" s="3"/>
      <c r="O10" s="8"/>
      <c r="P10" s="9"/>
      <c r="Q10" s="10"/>
      <c r="R10" s="26"/>
      <c r="S10" s="25"/>
    </row>
    <row r="11" spans="2:19" ht="16.5" thickBot="1">
      <c r="G11" s="24"/>
      <c r="J11" s="7"/>
      <c r="K11" s="8"/>
      <c r="M11" s="3"/>
      <c r="N11" s="3"/>
      <c r="O11" s="8"/>
      <c r="P11" s="9"/>
      <c r="Q11" s="10" t="s">
        <v>5</v>
      </c>
      <c r="R11" s="32"/>
      <c r="S11" s="25"/>
    </row>
    <row r="12" spans="2:19" ht="15.75">
      <c r="G12" s="24"/>
      <c r="J12" s="7"/>
      <c r="K12" s="8"/>
      <c r="M12" s="3"/>
      <c r="N12" s="3"/>
      <c r="S12" s="25"/>
    </row>
    <row r="13" spans="2:19" ht="16.5" thickBot="1">
      <c r="G13" s="24"/>
      <c r="J13" s="7"/>
      <c r="K13" s="8"/>
      <c r="L13" s="8"/>
      <c r="M13" s="9"/>
      <c r="N13" s="10"/>
      <c r="S13" s="25"/>
    </row>
    <row r="14" spans="2:19" ht="16.5" thickBot="1">
      <c r="G14" s="24"/>
      <c r="J14" s="7"/>
      <c r="K14" s="8"/>
      <c r="L14" s="8"/>
      <c r="M14" s="9"/>
      <c r="N14" s="10" t="s">
        <v>6</v>
      </c>
      <c r="P14" s="9"/>
      <c r="Q14" s="10" t="s">
        <v>124</v>
      </c>
      <c r="R14" s="32"/>
      <c r="S14" s="25"/>
    </row>
    <row r="15" spans="2:19" ht="9.9499999999999993" customHeight="1" thickBot="1">
      <c r="G15" s="24"/>
      <c r="J15" s="7"/>
      <c r="K15" s="8"/>
      <c r="L15" s="8"/>
      <c r="M15" s="3"/>
      <c r="N15" s="3"/>
      <c r="P15" s="9"/>
      <c r="Q15" s="10"/>
      <c r="R15" s="26"/>
      <c r="S15" s="25"/>
    </row>
    <row r="16" spans="2:19" ht="16.5" thickBot="1">
      <c r="G16" s="24"/>
      <c r="J16" s="7"/>
      <c r="K16" s="8"/>
      <c r="L16" s="8"/>
      <c r="M16" s="3"/>
      <c r="N16" s="3"/>
      <c r="P16" s="9"/>
      <c r="Q16" s="10" t="s">
        <v>84</v>
      </c>
      <c r="R16" s="32"/>
      <c r="S16" s="25"/>
    </row>
    <row r="17" spans="7:19" ht="9.9499999999999993" customHeight="1" thickBot="1">
      <c r="G17" s="24"/>
      <c r="J17" s="7"/>
      <c r="K17" s="8"/>
      <c r="L17" s="8"/>
      <c r="M17" s="3"/>
      <c r="N17" s="3"/>
      <c r="P17" s="9"/>
      <c r="Q17" s="10"/>
      <c r="R17" s="26"/>
      <c r="S17" s="25"/>
    </row>
    <row r="18" spans="7:19" ht="16.5" thickBot="1">
      <c r="G18" s="24"/>
      <c r="J18" s="7"/>
      <c r="K18" s="8"/>
      <c r="L18" s="8"/>
      <c r="M18" s="3"/>
      <c r="N18" s="3"/>
      <c r="P18" s="9"/>
      <c r="Q18" s="10" t="s">
        <v>10</v>
      </c>
      <c r="R18" s="32"/>
      <c r="S18" s="25"/>
    </row>
    <row r="19" spans="7:19" ht="9.9499999999999993" customHeight="1" thickBot="1">
      <c r="G19" s="24"/>
      <c r="J19" s="7"/>
      <c r="K19" s="8"/>
      <c r="L19" s="8"/>
      <c r="M19" s="3"/>
      <c r="N19" s="3"/>
      <c r="P19" s="9"/>
      <c r="Q19" s="10"/>
      <c r="R19" s="26"/>
      <c r="S19" s="25"/>
    </row>
    <row r="20" spans="7:19" ht="16.5" thickBot="1">
      <c r="G20" s="24"/>
      <c r="J20" s="7"/>
      <c r="K20" s="8"/>
      <c r="L20" s="8"/>
      <c r="M20" s="3"/>
      <c r="N20" s="3"/>
      <c r="P20" s="9"/>
      <c r="Q20" s="10" t="s">
        <v>5</v>
      </c>
      <c r="R20" s="32"/>
      <c r="S20" s="25"/>
    </row>
    <row r="21" spans="7:19" ht="15.75">
      <c r="G21" s="24"/>
      <c r="J21" s="7"/>
      <c r="K21" s="8"/>
      <c r="L21" s="8"/>
      <c r="M21" s="3"/>
      <c r="N21" s="3"/>
      <c r="S21" s="25"/>
    </row>
    <row r="22" spans="7:19" ht="16.5" thickBot="1">
      <c r="G22" s="24"/>
      <c r="J22" s="7"/>
      <c r="K22" s="8"/>
      <c r="L22" s="8"/>
      <c r="M22" s="9"/>
      <c r="N22" s="10"/>
      <c r="S22" s="25"/>
    </row>
    <row r="23" spans="7:19" ht="16.5" thickBot="1">
      <c r="G23" s="24"/>
      <c r="J23" s="7"/>
      <c r="K23" s="8"/>
      <c r="L23" s="8"/>
      <c r="M23" s="9"/>
      <c r="N23" s="10" t="s">
        <v>8</v>
      </c>
      <c r="P23" s="9"/>
      <c r="Q23" s="10" t="s">
        <v>124</v>
      </c>
      <c r="R23" s="32"/>
      <c r="S23" s="25"/>
    </row>
    <row r="24" spans="7:19" ht="9.9499999999999993" customHeight="1" thickBot="1">
      <c r="G24" s="24"/>
      <c r="J24" s="7"/>
      <c r="K24" s="8"/>
      <c r="L24" s="8"/>
      <c r="M24" s="3"/>
      <c r="N24" s="3"/>
      <c r="P24" s="9"/>
      <c r="Q24" s="10"/>
      <c r="R24" s="26"/>
      <c r="S24" s="25"/>
    </row>
    <row r="25" spans="7:19" ht="16.5" thickBot="1">
      <c r="G25" s="24"/>
      <c r="J25" s="7"/>
      <c r="K25" s="8"/>
      <c r="L25" s="8"/>
      <c r="M25" s="3"/>
      <c r="N25" s="3"/>
      <c r="P25" s="9"/>
      <c r="Q25" s="10" t="s">
        <v>84</v>
      </c>
      <c r="R25" s="32"/>
      <c r="S25" s="25"/>
    </row>
    <row r="26" spans="7:19" ht="9.9499999999999993" customHeight="1" thickBot="1">
      <c r="G26" s="24"/>
      <c r="J26" s="7"/>
      <c r="K26" s="8"/>
      <c r="L26" s="8"/>
      <c r="M26" s="3"/>
      <c r="N26" s="3"/>
      <c r="P26" s="9"/>
      <c r="Q26" s="10"/>
      <c r="R26" s="26"/>
      <c r="S26" s="25"/>
    </row>
    <row r="27" spans="7:19" ht="16.5" thickBot="1">
      <c r="G27" s="24"/>
      <c r="J27" s="7"/>
      <c r="K27" s="8"/>
      <c r="L27" s="8"/>
      <c r="M27" s="3"/>
      <c r="N27" s="3"/>
      <c r="P27" s="9"/>
      <c r="Q27" s="10" t="s">
        <v>11</v>
      </c>
      <c r="R27" s="32"/>
      <c r="S27" s="25"/>
    </row>
    <row r="28" spans="7:19" ht="9.9499999999999993" customHeight="1" thickBot="1">
      <c r="G28" s="24"/>
      <c r="J28" s="7"/>
      <c r="K28" s="8"/>
      <c r="L28" s="8"/>
      <c r="M28" s="3"/>
      <c r="N28" s="3"/>
      <c r="P28" s="9"/>
      <c r="Q28" s="10"/>
      <c r="R28" s="26"/>
      <c r="S28" s="25"/>
    </row>
    <row r="29" spans="7:19" ht="16.5" thickBot="1">
      <c r="G29" s="24"/>
      <c r="J29" s="7"/>
      <c r="K29" s="8"/>
      <c r="L29" s="8"/>
      <c r="M29" s="3"/>
      <c r="N29" s="3"/>
      <c r="P29" s="9"/>
      <c r="Q29" s="10" t="s">
        <v>5</v>
      </c>
      <c r="R29" s="32"/>
      <c r="S29" s="25"/>
    </row>
    <row r="30" spans="7:19" ht="15.75">
      <c r="G30" s="24"/>
      <c r="J30" s="7"/>
      <c r="K30" s="8"/>
      <c r="L30" s="8"/>
      <c r="M30" s="3"/>
      <c r="N30" s="3"/>
      <c r="S30" s="25"/>
    </row>
    <row r="31" spans="7:19" ht="15.75" thickBot="1">
      <c r="G31" s="24"/>
      <c r="K31" s="4"/>
      <c r="L31" s="4"/>
      <c r="M31" s="3"/>
      <c r="N31" s="3"/>
      <c r="S31" s="25"/>
    </row>
    <row r="32" spans="7:19" ht="16.5" thickBot="1">
      <c r="G32" s="24"/>
      <c r="K32" s="4"/>
      <c r="L32" s="4"/>
      <c r="M32" s="3"/>
      <c r="N32" s="10" t="s">
        <v>12</v>
      </c>
      <c r="Q32" s="10" t="s">
        <v>7</v>
      </c>
      <c r="R32" s="32"/>
      <c r="S32" s="25"/>
    </row>
    <row r="33" spans="7:19" ht="9.9499999999999993" customHeight="1" thickBot="1">
      <c r="G33" s="24"/>
      <c r="K33" s="4"/>
      <c r="L33" s="4"/>
      <c r="M33" s="3"/>
      <c r="N33" s="3"/>
      <c r="Q33" s="10"/>
      <c r="R33" s="26"/>
      <c r="S33" s="25"/>
    </row>
    <row r="34" spans="7:19" ht="16.5" thickBot="1">
      <c r="G34" s="24"/>
      <c r="K34" s="4"/>
      <c r="L34" s="4"/>
      <c r="M34" s="3"/>
      <c r="N34" s="3"/>
      <c r="Q34" s="10" t="s">
        <v>10</v>
      </c>
      <c r="R34" s="32"/>
      <c r="S34" s="25"/>
    </row>
    <row r="35" spans="7:19">
      <c r="G35" s="24"/>
      <c r="K35" s="4"/>
      <c r="L35" s="4"/>
      <c r="M35" s="3"/>
      <c r="N35" s="3"/>
      <c r="S35" s="25"/>
    </row>
    <row r="36" spans="7:19" ht="15.75" thickBot="1">
      <c r="G36" s="24"/>
      <c r="K36" s="4"/>
      <c r="L36" s="4"/>
      <c r="M36" s="3"/>
      <c r="N36" s="3"/>
      <c r="S36" s="25"/>
    </row>
    <row r="37" spans="7:19" ht="16.5" thickBot="1">
      <c r="G37" s="24"/>
      <c r="K37" s="4"/>
      <c r="L37" s="4"/>
      <c r="M37" s="3"/>
      <c r="N37" s="10" t="s">
        <v>9</v>
      </c>
      <c r="Q37" s="10"/>
      <c r="R37" s="32"/>
      <c r="S37" s="25"/>
    </row>
    <row r="38" spans="7:19">
      <c r="G38" s="24"/>
      <c r="K38" s="4"/>
      <c r="L38" s="4"/>
      <c r="M38" s="3"/>
      <c r="N38" s="3"/>
      <c r="S38" s="25"/>
    </row>
    <row r="39" spans="7:19" ht="15.75" thickBot="1">
      <c r="G39" s="24"/>
      <c r="K39" s="4"/>
      <c r="L39" s="4"/>
      <c r="M39" s="3"/>
      <c r="N39" s="3"/>
      <c r="S39" s="25"/>
    </row>
    <row r="40" spans="7:19" ht="16.5" thickBot="1">
      <c r="G40" s="24"/>
      <c r="K40" s="4"/>
      <c r="L40" s="4"/>
      <c r="M40" s="3"/>
      <c r="N40" s="10" t="s">
        <v>74</v>
      </c>
      <c r="Q40" s="10"/>
      <c r="R40" s="32"/>
      <c r="S40" s="25"/>
    </row>
    <row r="41" spans="7:19" ht="9.9499999999999993" customHeight="1" thickBot="1">
      <c r="G41" s="27"/>
      <c r="H41" s="28"/>
      <c r="I41" s="28"/>
      <c r="J41" s="28"/>
      <c r="K41" s="29"/>
      <c r="L41" s="29"/>
      <c r="M41" s="28"/>
      <c r="N41" s="28"/>
      <c r="O41" s="28"/>
      <c r="P41" s="28"/>
      <c r="Q41" s="28"/>
      <c r="R41" s="28"/>
      <c r="S41" s="30"/>
    </row>
    <row r="42" spans="7:19" ht="15.75">
      <c r="P42" s="10"/>
    </row>
    <row r="43" spans="7:19" ht="15.75">
      <c r="P43" s="10"/>
    </row>
    <row r="44" spans="7:19" ht="15.75">
      <c r="P44" s="10"/>
    </row>
    <row r="45" spans="7:19" ht="15.75">
      <c r="P45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4A60-1D7B-40E0-9CA3-CD050B32125A}">
  <sheetPr>
    <pageSetUpPr autoPageBreaks="0"/>
  </sheetPr>
  <dimension ref="B1:X58"/>
  <sheetViews>
    <sheetView workbookViewId="0">
      <pane ySplit="4" topLeftCell="A32" activePane="bottomLeft" state="frozen"/>
      <selection pane="bottomLeft" activeCell="T14" sqref="T14"/>
    </sheetView>
  </sheetViews>
  <sheetFormatPr defaultRowHeight="15"/>
  <cols>
    <col min="1" max="7" width="9.140625" style="3"/>
    <col min="8" max="8" width="9.140625" style="3" customWidth="1"/>
    <col min="9" max="11" width="9.140625" style="3"/>
    <col min="12" max="12" width="1.5703125" style="3" customWidth="1"/>
    <col min="13" max="13" width="9.28515625" style="3" customWidth="1"/>
    <col min="14" max="15" width="9.140625" style="3"/>
    <col min="16" max="16" width="14.140625" style="3" customWidth="1"/>
    <col min="17" max="17" width="9.140625" style="3"/>
    <col min="18" max="18" width="3.7109375" style="3" customWidth="1"/>
    <col min="19" max="19" width="14" style="3" customWidth="1"/>
    <col min="20" max="20" width="9.5703125" style="3" customWidth="1"/>
    <col min="21" max="21" width="11.28515625" style="3" customWidth="1"/>
    <col min="22" max="22" width="22" style="3" customWidth="1"/>
    <col min="23" max="16384" width="9.140625" style="3"/>
  </cols>
  <sheetData>
    <row r="1" spans="2:24">
      <c r="L1" s="4"/>
      <c r="M1" s="4"/>
    </row>
    <row r="2" spans="2:24" ht="31.5">
      <c r="E2" s="18" t="s">
        <v>20</v>
      </c>
      <c r="L2" s="4"/>
      <c r="M2" s="4"/>
    </row>
    <row r="3" spans="2:24" ht="15.75" thickBot="1">
      <c r="L3" s="4"/>
      <c r="M3" s="4"/>
    </row>
    <row r="4" spans="2:24" ht="24.75" customHeight="1" thickBot="1">
      <c r="N4" s="33" t="s">
        <v>62</v>
      </c>
      <c r="O4" s="11"/>
      <c r="P4" s="33"/>
      <c r="Q4" s="33"/>
      <c r="R4" s="33" t="s">
        <v>13</v>
      </c>
      <c r="S4" s="11">
        <f>Overview!R15</f>
        <v>0</v>
      </c>
    </row>
    <row r="7" spans="2:24" ht="15.75">
      <c r="B7" s="23" t="s">
        <v>73</v>
      </c>
      <c r="O7" s="10" t="s">
        <v>63</v>
      </c>
    </row>
    <row r="8" spans="2:24" ht="15.75" thickBot="1"/>
    <row r="9" spans="2:24" ht="15.75" thickBot="1"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2"/>
    </row>
    <row r="10" spans="2:24" ht="34.5" customHeight="1" thickBot="1">
      <c r="H10" s="24"/>
      <c r="K10" s="10" t="s">
        <v>21</v>
      </c>
      <c r="M10" s="11"/>
      <c r="N10" s="180" t="s">
        <v>56</v>
      </c>
      <c r="O10" s="180"/>
      <c r="P10" s="180"/>
      <c r="S10" s="6" t="s">
        <v>57</v>
      </c>
      <c r="T10" s="11"/>
      <c r="V10" s="35" t="s">
        <v>58</v>
      </c>
      <c r="W10" s="11"/>
      <c r="X10" s="25"/>
    </row>
    <row r="11" spans="2:24" ht="16.5" thickBot="1">
      <c r="H11" s="24"/>
      <c r="L11" s="10"/>
      <c r="M11" s="26"/>
      <c r="T11" s="26"/>
      <c r="X11" s="25"/>
    </row>
    <row r="12" spans="2:24" ht="39.75" customHeight="1" thickBot="1">
      <c r="H12" s="24"/>
      <c r="K12" s="10"/>
      <c r="M12" s="34"/>
      <c r="Q12" s="180" t="s">
        <v>59</v>
      </c>
      <c r="R12" s="180"/>
      <c r="S12" s="181"/>
      <c r="T12" s="11"/>
      <c r="U12" s="36"/>
      <c r="V12" s="36"/>
      <c r="W12" s="36"/>
      <c r="X12" s="25"/>
    </row>
    <row r="13" spans="2:24" ht="16.5" thickBot="1">
      <c r="H13" s="24"/>
      <c r="L13" s="10"/>
      <c r="M13" s="26"/>
      <c r="T13" s="26"/>
      <c r="X13" s="25"/>
    </row>
    <row r="14" spans="2:24" ht="39.75" customHeight="1" thickBot="1">
      <c r="H14" s="24"/>
      <c r="K14" s="180" t="s">
        <v>264</v>
      </c>
      <c r="L14" s="180"/>
      <c r="M14" s="180"/>
      <c r="N14" s="181"/>
      <c r="O14" s="11"/>
      <c r="Q14" s="180" t="s">
        <v>61</v>
      </c>
      <c r="R14" s="180"/>
      <c r="S14" s="181"/>
      <c r="T14" s="11"/>
      <c r="U14" s="36"/>
      <c r="V14" s="34" t="s">
        <v>75</v>
      </c>
      <c r="W14" s="11"/>
      <c r="X14" s="25"/>
    </row>
    <row r="15" spans="2:24" ht="23.25" customHeight="1" thickBot="1">
      <c r="H15" s="24"/>
      <c r="L15" s="10"/>
      <c r="M15" s="26"/>
      <c r="T15" s="26"/>
      <c r="X15" s="25"/>
    </row>
    <row r="16" spans="2:24" ht="39.75" customHeight="1" thickBot="1">
      <c r="H16" s="24"/>
      <c r="K16" s="180" t="s">
        <v>51</v>
      </c>
      <c r="L16" s="180"/>
      <c r="M16" s="180"/>
      <c r="N16" s="180"/>
      <c r="O16" s="180" t="s">
        <v>52</v>
      </c>
      <c r="P16" s="181"/>
      <c r="Q16" s="11"/>
      <c r="R16" s="23"/>
      <c r="S16" s="180" t="s">
        <v>165</v>
      </c>
      <c r="T16" s="181"/>
      <c r="U16" s="11"/>
      <c r="V16" s="34" t="s">
        <v>121</v>
      </c>
      <c r="W16" s="11"/>
      <c r="X16" s="25"/>
    </row>
    <row r="17" spans="8:24" ht="18.75" customHeight="1" thickBot="1">
      <c r="H17" s="24"/>
      <c r="K17" s="36"/>
      <c r="L17" s="36"/>
      <c r="M17" s="36"/>
      <c r="N17" s="36"/>
      <c r="Q17" s="26"/>
      <c r="X17" s="25"/>
    </row>
    <row r="18" spans="8:24" ht="39.75" customHeight="1" thickBot="1">
      <c r="H18" s="24"/>
      <c r="I18" s="180" t="s">
        <v>25</v>
      </c>
      <c r="J18" s="180"/>
      <c r="K18" s="180"/>
      <c r="L18" s="181"/>
      <c r="M18" s="11"/>
      <c r="N18" s="182" t="s">
        <v>135</v>
      </c>
      <c r="O18" s="183"/>
      <c r="P18" s="183"/>
      <c r="Q18" s="183"/>
      <c r="R18" s="183"/>
      <c r="S18" s="183"/>
      <c r="T18" s="183"/>
      <c r="U18" s="183"/>
      <c r="V18" s="35"/>
      <c r="W18" s="39"/>
      <c r="X18" s="25"/>
    </row>
    <row r="19" spans="8:24" ht="14.25" customHeight="1" thickBot="1">
      <c r="H19" s="27"/>
      <c r="I19" s="28"/>
      <c r="J19" s="28"/>
      <c r="K19" s="40"/>
      <c r="L19" s="40"/>
      <c r="M19" s="40"/>
      <c r="N19" s="28"/>
      <c r="O19" s="41"/>
      <c r="P19" s="40"/>
      <c r="Q19" s="40"/>
      <c r="R19" s="40"/>
      <c r="S19" s="40"/>
      <c r="T19" s="40"/>
      <c r="U19" s="40"/>
      <c r="V19" s="40"/>
      <c r="W19" s="40"/>
      <c r="X19" s="30"/>
    </row>
    <row r="20" spans="8:24" ht="36.75" customHeight="1" thickBot="1">
      <c r="K20" s="34"/>
      <c r="L20" s="34"/>
      <c r="M20" s="34"/>
      <c r="O20" s="42"/>
      <c r="P20" s="42"/>
      <c r="Q20" s="34"/>
      <c r="R20" s="34"/>
      <c r="S20" s="34"/>
      <c r="T20" s="34"/>
      <c r="U20" s="34"/>
      <c r="V20" s="34"/>
      <c r="W20" s="34"/>
    </row>
    <row r="21" spans="8:24" ht="8.25" customHeight="1" thickBot="1">
      <c r="H21" s="19"/>
      <c r="I21" s="20"/>
      <c r="J21" s="20"/>
      <c r="K21" s="20"/>
      <c r="L21" s="43"/>
      <c r="M21" s="44"/>
      <c r="N21" s="20"/>
      <c r="O21" s="20"/>
      <c r="P21" s="20"/>
      <c r="Q21" s="20"/>
      <c r="R21" s="20"/>
      <c r="S21" s="20"/>
      <c r="T21" s="44"/>
      <c r="U21" s="20"/>
      <c r="V21" s="20"/>
      <c r="W21" s="20"/>
      <c r="X21" s="22"/>
    </row>
    <row r="22" spans="8:24" ht="34.5" customHeight="1" thickBot="1">
      <c r="H22" s="24"/>
      <c r="K22" s="10" t="s">
        <v>22</v>
      </c>
      <c r="M22" s="11"/>
      <c r="N22" s="180" t="s">
        <v>56</v>
      </c>
      <c r="O22" s="180"/>
      <c r="P22" s="180"/>
      <c r="S22" s="6" t="s">
        <v>57</v>
      </c>
      <c r="T22" s="11"/>
      <c r="V22" s="35" t="s">
        <v>58</v>
      </c>
      <c r="W22" s="11"/>
      <c r="X22" s="25"/>
    </row>
    <row r="23" spans="8:24" ht="12" customHeight="1" thickBot="1">
      <c r="H23" s="24"/>
      <c r="K23" s="10"/>
      <c r="M23" s="26"/>
      <c r="T23" s="26"/>
      <c r="X23" s="25"/>
    </row>
    <row r="24" spans="8:24" ht="29.25" customHeight="1" thickBot="1">
      <c r="H24" s="24"/>
      <c r="K24" s="10"/>
      <c r="M24" s="26"/>
      <c r="Q24" s="180" t="s">
        <v>59</v>
      </c>
      <c r="R24" s="180"/>
      <c r="S24" s="181"/>
      <c r="T24" s="11"/>
      <c r="U24" s="36"/>
      <c r="V24" s="36"/>
      <c r="W24" s="36"/>
      <c r="X24" s="25"/>
    </row>
    <row r="25" spans="8:24" ht="9.75" customHeight="1" thickBot="1">
      <c r="H25" s="24"/>
      <c r="L25" s="10"/>
      <c r="M25" s="26"/>
      <c r="T25" s="26"/>
      <c r="X25" s="25"/>
    </row>
    <row r="26" spans="8:24" ht="33.75" customHeight="1" thickBot="1">
      <c r="H26" s="24"/>
      <c r="K26" s="180" t="s">
        <v>264</v>
      </c>
      <c r="L26" s="180"/>
      <c r="M26" s="180"/>
      <c r="N26" s="181"/>
      <c r="O26" s="11"/>
      <c r="Q26" s="180" t="s">
        <v>61</v>
      </c>
      <c r="R26" s="180"/>
      <c r="S26" s="181"/>
      <c r="T26" s="11"/>
      <c r="U26" s="39"/>
      <c r="V26" s="34" t="s">
        <v>75</v>
      </c>
      <c r="W26" s="11"/>
      <c r="X26" s="25"/>
    </row>
    <row r="27" spans="8:24" ht="10.5" customHeight="1" thickBot="1">
      <c r="H27" s="24"/>
      <c r="L27" s="10"/>
      <c r="M27" s="26"/>
      <c r="T27" s="26"/>
      <c r="X27" s="25"/>
    </row>
    <row r="28" spans="8:24" ht="35.25" customHeight="1" thickBot="1">
      <c r="H28" s="24"/>
      <c r="K28" s="180" t="s">
        <v>51</v>
      </c>
      <c r="L28" s="180"/>
      <c r="M28" s="180"/>
      <c r="N28" s="180"/>
      <c r="O28" s="180" t="s">
        <v>52</v>
      </c>
      <c r="P28" s="181"/>
      <c r="Q28" s="11"/>
      <c r="R28" s="23"/>
      <c r="S28" s="180" t="s">
        <v>165</v>
      </c>
      <c r="T28" s="181"/>
      <c r="U28" s="11"/>
      <c r="V28" s="34" t="s">
        <v>121</v>
      </c>
      <c r="W28" s="11"/>
      <c r="X28" s="25"/>
    </row>
    <row r="29" spans="8:24" ht="15.75" thickBot="1">
      <c r="H29" s="24"/>
      <c r="Q29" s="20"/>
      <c r="X29" s="25"/>
    </row>
    <row r="30" spans="8:24" ht="37.5" customHeight="1" thickBot="1">
      <c r="H30" s="24"/>
      <c r="I30" s="180" t="s">
        <v>25</v>
      </c>
      <c r="J30" s="180"/>
      <c r="K30" s="180"/>
      <c r="L30" s="181"/>
      <c r="M30" s="11"/>
      <c r="N30" s="182" t="s">
        <v>135</v>
      </c>
      <c r="O30" s="183"/>
      <c r="P30" s="183"/>
      <c r="Q30" s="183"/>
      <c r="R30" s="183"/>
      <c r="S30" s="183"/>
      <c r="T30" s="183"/>
      <c r="U30" s="183"/>
      <c r="V30" s="35"/>
      <c r="W30" s="39"/>
      <c r="X30" s="25"/>
    </row>
    <row r="31" spans="8:24" ht="15.75" thickBot="1">
      <c r="H31" s="27"/>
      <c r="I31" s="28"/>
      <c r="J31" s="28"/>
      <c r="K31" s="40"/>
      <c r="L31" s="40"/>
      <c r="M31" s="40"/>
      <c r="N31" s="28"/>
      <c r="O31" s="41"/>
      <c r="P31" s="40"/>
      <c r="Q31" s="40"/>
      <c r="R31" s="40"/>
      <c r="S31" s="40"/>
      <c r="T31" s="40"/>
      <c r="U31" s="40"/>
      <c r="V31" s="40"/>
      <c r="W31" s="40"/>
      <c r="X31" s="30"/>
    </row>
    <row r="32" spans="8:24" ht="39.75" customHeight="1" thickBot="1">
      <c r="K32" s="34"/>
      <c r="L32" s="34"/>
      <c r="M32" s="34"/>
      <c r="O32" s="42"/>
      <c r="P32" s="34"/>
      <c r="Q32" s="34"/>
      <c r="R32" s="34"/>
      <c r="S32" s="34"/>
      <c r="T32" s="34"/>
      <c r="U32" s="34"/>
      <c r="V32" s="34"/>
      <c r="W32" s="34"/>
    </row>
    <row r="33" spans="8:24" ht="16.5" customHeight="1" thickBot="1">
      <c r="H33" s="19"/>
      <c r="I33" s="20"/>
      <c r="J33" s="20"/>
      <c r="K33" s="20"/>
      <c r="L33" s="43"/>
      <c r="M33" s="44"/>
      <c r="N33" s="20"/>
      <c r="O33" s="20"/>
      <c r="P33" s="20"/>
      <c r="Q33" s="20"/>
      <c r="R33" s="20"/>
      <c r="S33" s="20"/>
      <c r="T33" s="44"/>
      <c r="U33" s="20"/>
      <c r="V33" s="20"/>
      <c r="W33" s="20"/>
      <c r="X33" s="22"/>
    </row>
    <row r="34" spans="8:24" ht="39.75" customHeight="1" thickBot="1">
      <c r="H34" s="24"/>
      <c r="K34" s="10" t="s">
        <v>23</v>
      </c>
      <c r="M34" s="11"/>
      <c r="O34" s="36"/>
      <c r="P34" s="36"/>
      <c r="Q34" s="180" t="s">
        <v>264</v>
      </c>
      <c r="R34" s="180"/>
      <c r="S34" s="180"/>
      <c r="T34" s="181"/>
      <c r="U34" s="11"/>
      <c r="V34" s="34"/>
      <c r="W34" s="34"/>
      <c r="X34" s="25"/>
    </row>
    <row r="35" spans="8:24" ht="14.25" customHeight="1" thickBot="1">
      <c r="H35" s="24"/>
      <c r="L35" s="10"/>
      <c r="M35" s="26"/>
      <c r="T35" s="26"/>
      <c r="X35" s="25"/>
    </row>
    <row r="36" spans="8:24" ht="36.75" customHeight="1" thickBot="1">
      <c r="H36" s="24"/>
      <c r="K36" s="180" t="s">
        <v>51</v>
      </c>
      <c r="L36" s="180"/>
      <c r="M36" s="180"/>
      <c r="N36" s="180"/>
      <c r="O36" s="180" t="s">
        <v>52</v>
      </c>
      <c r="P36" s="181"/>
      <c r="Q36" s="11"/>
      <c r="R36" s="23"/>
      <c r="S36" s="180" t="s">
        <v>165</v>
      </c>
      <c r="T36" s="181"/>
      <c r="U36" s="11"/>
      <c r="V36" s="34" t="s">
        <v>121</v>
      </c>
      <c r="W36" s="11"/>
      <c r="X36" s="25"/>
    </row>
    <row r="37" spans="8:24" ht="12" customHeight="1" thickBot="1">
      <c r="H37" s="24"/>
      <c r="K37" s="36"/>
      <c r="L37" s="36"/>
      <c r="M37" s="36"/>
      <c r="N37" s="36"/>
      <c r="Q37" s="26"/>
      <c r="X37" s="25"/>
    </row>
    <row r="38" spans="8:24" ht="34.5" customHeight="1" thickBot="1">
      <c r="H38" s="24"/>
      <c r="K38" s="34"/>
      <c r="L38" s="34"/>
      <c r="M38" s="180" t="s">
        <v>26</v>
      </c>
      <c r="N38" s="180"/>
      <c r="O38" s="180"/>
      <c r="P38" s="181"/>
      <c r="Q38" s="11"/>
      <c r="V38" s="34" t="s">
        <v>75</v>
      </c>
      <c r="W38" s="11"/>
      <c r="X38" s="25"/>
    </row>
    <row r="39" spans="8:24" ht="11.25" customHeight="1" thickBot="1">
      <c r="H39" s="24"/>
      <c r="O39" s="10"/>
      <c r="P39" s="26"/>
      <c r="X39" s="25"/>
    </row>
    <row r="40" spans="8:24" ht="36.75" customHeight="1" thickBot="1">
      <c r="H40" s="24"/>
      <c r="I40" s="180" t="s">
        <v>25</v>
      </c>
      <c r="J40" s="180"/>
      <c r="K40" s="180"/>
      <c r="L40" s="45"/>
      <c r="M40" s="11"/>
      <c r="N40" s="182" t="s">
        <v>135</v>
      </c>
      <c r="O40" s="183"/>
      <c r="P40" s="183"/>
      <c r="Q40" s="183"/>
      <c r="R40" s="183"/>
      <c r="S40" s="183"/>
      <c r="T40" s="183"/>
      <c r="U40" s="183"/>
      <c r="V40" s="35"/>
      <c r="W40" s="39"/>
      <c r="X40" s="25"/>
    </row>
    <row r="41" spans="8:24" ht="10.5" customHeight="1" thickBot="1">
      <c r="H41" s="27"/>
      <c r="I41" s="28"/>
      <c r="J41" s="28"/>
      <c r="K41" s="40"/>
      <c r="L41" s="40"/>
      <c r="M41" s="40"/>
      <c r="N41" s="28"/>
      <c r="O41" s="41"/>
      <c r="P41" s="40"/>
      <c r="Q41" s="40"/>
      <c r="R41" s="40"/>
      <c r="S41" s="40"/>
      <c r="T41" s="40"/>
      <c r="U41" s="40"/>
      <c r="V41" s="40"/>
      <c r="W41" s="40"/>
      <c r="X41" s="30"/>
    </row>
    <row r="42" spans="8:24" ht="40.5" customHeight="1">
      <c r="K42" s="34"/>
      <c r="L42" s="34"/>
      <c r="M42" s="34"/>
      <c r="O42" s="42"/>
      <c r="P42" s="34"/>
      <c r="Q42" s="34"/>
      <c r="R42" s="34"/>
      <c r="S42" s="34"/>
      <c r="T42" s="34"/>
      <c r="U42" s="34"/>
      <c r="V42" s="34"/>
      <c r="W42" s="34"/>
    </row>
    <row r="43" spans="8:24" ht="15.75">
      <c r="O43" s="10"/>
      <c r="P43" s="26"/>
    </row>
    <row r="44" spans="8:24" ht="39.75" customHeight="1">
      <c r="O44" s="10"/>
      <c r="P44" s="26"/>
    </row>
    <row r="45" spans="8:24" ht="16.5" customHeight="1">
      <c r="O45" s="10"/>
      <c r="P45" s="26"/>
    </row>
    <row r="46" spans="8:24" ht="39.75" customHeight="1">
      <c r="O46" s="10"/>
      <c r="P46" s="26"/>
    </row>
    <row r="47" spans="8:24" ht="15.75">
      <c r="O47" s="10"/>
      <c r="P47" s="26"/>
    </row>
    <row r="48" spans="8:24" ht="36.75" customHeight="1"/>
    <row r="49" spans="15:16" ht="15.75">
      <c r="O49" s="10"/>
    </row>
    <row r="50" spans="15:16" ht="34.5" customHeight="1">
      <c r="O50" s="10"/>
      <c r="P50" s="26"/>
    </row>
    <row r="51" spans="15:16" ht="11.25" customHeight="1">
      <c r="O51" s="10"/>
      <c r="P51" s="26"/>
    </row>
    <row r="52" spans="15:16" ht="11.25" customHeight="1">
      <c r="O52" s="10"/>
      <c r="P52" s="26"/>
    </row>
    <row r="53" spans="15:16" ht="15.75">
      <c r="O53" s="10"/>
      <c r="P53" s="26"/>
    </row>
    <row r="54" spans="15:16" ht="15.75">
      <c r="O54" s="10"/>
      <c r="P54" s="26"/>
    </row>
    <row r="56" spans="15:16" ht="15.75">
      <c r="O56" s="10"/>
    </row>
    <row r="57" spans="15:16" ht="15.75">
      <c r="O57" s="10"/>
      <c r="P57" s="26"/>
    </row>
    <row r="58" spans="15:16" ht="15.75">
      <c r="O58" s="10"/>
      <c r="P58" s="26"/>
    </row>
  </sheetData>
  <mergeCells count="25">
    <mergeCell ref="K14:N14"/>
    <mergeCell ref="Q26:S26"/>
    <mergeCell ref="K26:N26"/>
    <mergeCell ref="Q14:S14"/>
    <mergeCell ref="I40:K40"/>
    <mergeCell ref="I18:L18"/>
    <mergeCell ref="O16:P16"/>
    <mergeCell ref="N40:U40"/>
    <mergeCell ref="M38:P38"/>
    <mergeCell ref="N10:P10"/>
    <mergeCell ref="Q12:S12"/>
    <mergeCell ref="S16:T16"/>
    <mergeCell ref="K16:N16"/>
    <mergeCell ref="K36:N36"/>
    <mergeCell ref="S28:T28"/>
    <mergeCell ref="I30:L30"/>
    <mergeCell ref="N30:U30"/>
    <mergeCell ref="O36:P36"/>
    <mergeCell ref="S36:T36"/>
    <mergeCell ref="N18:U18"/>
    <mergeCell ref="N22:P22"/>
    <mergeCell ref="Q24:S24"/>
    <mergeCell ref="O28:P28"/>
    <mergeCell ref="K28:N28"/>
    <mergeCell ref="Q34:T3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C599-F42B-4202-9A57-C04A0D3010A2}">
  <sheetPr>
    <pageSetUpPr autoPageBreaks="0"/>
  </sheetPr>
  <dimension ref="C1:AC33"/>
  <sheetViews>
    <sheetView workbookViewId="0">
      <pane ySplit="4" topLeftCell="A14" activePane="bottomLeft" state="frozen"/>
      <selection pane="bottomLeft" activeCell="V33" sqref="V33"/>
    </sheetView>
  </sheetViews>
  <sheetFormatPr defaultRowHeight="15"/>
  <cols>
    <col min="1" max="11" width="9.140625" style="3"/>
    <col min="12" max="12" width="5.28515625" style="3" customWidth="1"/>
    <col min="13" max="17" width="9.140625" style="3"/>
    <col min="18" max="18" width="9.140625" style="3" customWidth="1"/>
    <col min="19" max="25" width="9.140625" style="3"/>
    <col min="26" max="26" width="14.140625" style="3" customWidth="1"/>
    <col min="27" max="27" width="9.140625" style="3"/>
    <col min="28" max="28" width="5.7109375" style="3" customWidth="1"/>
    <col min="29" max="16384" width="9.140625" style="3"/>
  </cols>
  <sheetData>
    <row r="1" spans="3:28">
      <c r="L1" s="4"/>
      <c r="M1" s="4"/>
    </row>
    <row r="2" spans="3:28" ht="31.5">
      <c r="F2" s="18" t="s">
        <v>60</v>
      </c>
      <c r="L2" s="4"/>
      <c r="M2" s="4"/>
    </row>
    <row r="3" spans="3:28" ht="15.75" thickBot="1">
      <c r="L3" s="4"/>
      <c r="M3" s="4"/>
    </row>
    <row r="4" spans="3:28" ht="24.75" customHeight="1" thickBot="1">
      <c r="N4" s="33" t="s">
        <v>65</v>
      </c>
      <c r="O4" s="11"/>
      <c r="P4" s="33"/>
      <c r="Q4" s="33"/>
      <c r="R4" s="33" t="s">
        <v>13</v>
      </c>
      <c r="S4" s="11">
        <f>Overview!R15</f>
        <v>0</v>
      </c>
    </row>
    <row r="6" spans="3:28" ht="15.75" thickBot="1">
      <c r="C6" s="23" t="s">
        <v>73</v>
      </c>
    </row>
    <row r="7" spans="3:28" ht="15.75" thickBot="1">
      <c r="L7" s="19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2"/>
    </row>
    <row r="8" spans="3:28" ht="44.25" customHeight="1" thickBot="1">
      <c r="L8" s="24"/>
      <c r="M8" s="180" t="s">
        <v>56</v>
      </c>
      <c r="N8" s="180"/>
      <c r="O8" s="180"/>
      <c r="Q8" s="187" t="s">
        <v>57</v>
      </c>
      <c r="R8" s="188"/>
      <c r="S8" s="11"/>
      <c r="T8" s="184" t="s">
        <v>58</v>
      </c>
      <c r="U8" s="180"/>
      <c r="V8" s="181"/>
      <c r="W8" s="11"/>
      <c r="Y8" s="180" t="s">
        <v>59</v>
      </c>
      <c r="Z8" s="180"/>
      <c r="AA8" s="11"/>
      <c r="AB8" s="25"/>
    </row>
    <row r="9" spans="3:28" ht="15.75" thickBot="1">
      <c r="L9" s="24"/>
      <c r="S9" s="26"/>
      <c r="AB9" s="25"/>
    </row>
    <row r="10" spans="3:28" ht="35.25" customHeight="1" thickBot="1">
      <c r="L10" s="24"/>
      <c r="P10" s="185" t="s">
        <v>264</v>
      </c>
      <c r="Q10" s="185"/>
      <c r="R10" s="186"/>
      <c r="S10" s="11"/>
      <c r="V10" s="180" t="s">
        <v>61</v>
      </c>
      <c r="W10" s="180"/>
      <c r="X10" s="181"/>
      <c r="Y10" s="11"/>
      <c r="Z10" s="36"/>
      <c r="AA10" s="36"/>
      <c r="AB10" s="25"/>
    </row>
    <row r="11" spans="3:28" ht="16.5" thickBot="1">
      <c r="L11" s="24"/>
      <c r="P11" s="10"/>
      <c r="Q11" s="26"/>
      <c r="X11" s="26"/>
      <c r="AB11" s="25"/>
    </row>
    <row r="12" spans="3:28" ht="32.25" customHeight="1" thickBot="1">
      <c r="L12" s="24"/>
      <c r="O12" s="180" t="s">
        <v>51</v>
      </c>
      <c r="P12" s="180"/>
      <c r="Q12" s="180"/>
      <c r="R12" s="180"/>
      <c r="S12" s="180" t="s">
        <v>52</v>
      </c>
      <c r="T12" s="181"/>
      <c r="U12" s="11"/>
      <c r="V12" s="184" t="s">
        <v>55</v>
      </c>
      <c r="W12" s="180"/>
      <c r="X12" s="181"/>
      <c r="Y12" s="11"/>
      <c r="Z12" s="34" t="s">
        <v>54</v>
      </c>
      <c r="AA12" s="11"/>
      <c r="AB12" s="25"/>
    </row>
    <row r="13" spans="3:28" ht="15.75" thickBot="1">
      <c r="L13" s="24"/>
      <c r="O13" s="180"/>
      <c r="P13" s="180"/>
      <c r="Q13" s="180"/>
      <c r="R13" s="180"/>
      <c r="U13" s="26"/>
      <c r="AB13" s="25"/>
    </row>
    <row r="14" spans="3:28" ht="30" customHeight="1" thickBot="1">
      <c r="L14" s="24"/>
      <c r="O14" s="180"/>
      <c r="P14" s="180"/>
      <c r="Q14" s="180"/>
      <c r="R14" s="180"/>
      <c r="S14" s="180" t="s">
        <v>121</v>
      </c>
      <c r="T14" s="181"/>
      <c r="U14" s="11"/>
      <c r="V14" s="184" t="s">
        <v>170</v>
      </c>
      <c r="W14" s="180"/>
      <c r="X14" s="181"/>
      <c r="Y14" s="11"/>
      <c r="Z14" s="37" t="s">
        <v>53</v>
      </c>
      <c r="AA14" s="11"/>
      <c r="AB14" s="38"/>
    </row>
    <row r="15" spans="3:28" ht="14.25" customHeight="1" thickBot="1">
      <c r="L15" s="24"/>
      <c r="U15" s="20"/>
      <c r="Y15" s="20"/>
      <c r="AA15" s="20"/>
      <c r="AB15" s="25"/>
    </row>
    <row r="16" spans="3:28" ht="30.75" customHeight="1" thickBot="1">
      <c r="L16" s="24"/>
      <c r="O16" s="180" t="s">
        <v>122</v>
      </c>
      <c r="P16" s="180"/>
      <c r="Q16" s="180"/>
      <c r="R16" s="180"/>
      <c r="S16" s="11"/>
      <c r="T16" s="36"/>
      <c r="V16" s="180"/>
      <c r="W16" s="180"/>
      <c r="X16" s="180"/>
      <c r="Y16" s="23"/>
      <c r="Z16" s="34"/>
      <c r="AA16" s="39"/>
      <c r="AB16" s="25"/>
    </row>
    <row r="17" spans="12:29" ht="15.75" thickBot="1">
      <c r="L17" s="27"/>
      <c r="M17" s="28"/>
      <c r="N17" s="28"/>
      <c r="O17" s="40"/>
      <c r="P17" s="40"/>
      <c r="Q17" s="40"/>
      <c r="R17" s="28"/>
      <c r="S17" s="41"/>
      <c r="T17" s="40"/>
      <c r="U17" s="40"/>
      <c r="V17" s="40"/>
      <c r="W17" s="40"/>
      <c r="X17" s="40"/>
      <c r="Y17" s="40"/>
      <c r="Z17" s="40"/>
      <c r="AA17" s="40"/>
      <c r="AB17" s="30"/>
    </row>
    <row r="18" spans="12:29" ht="15.75" thickBot="1">
      <c r="Q18" s="34"/>
      <c r="R18" s="34"/>
      <c r="S18" s="34"/>
      <c r="U18" s="42"/>
      <c r="V18" s="42"/>
      <c r="W18" s="34"/>
      <c r="X18" s="34"/>
      <c r="Y18" s="34"/>
      <c r="Z18" s="34"/>
      <c r="AA18" s="34"/>
      <c r="AB18" s="34"/>
      <c r="AC18" s="34"/>
    </row>
    <row r="19" spans="12:29" ht="15.75" thickBot="1">
      <c r="L19" s="19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2"/>
    </row>
    <row r="20" spans="12:29" ht="30.75" customHeight="1" thickBot="1">
      <c r="L20" s="24"/>
      <c r="M20" s="23" t="s">
        <v>79</v>
      </c>
      <c r="Q20" s="185" t="s">
        <v>267</v>
      </c>
      <c r="R20" s="185"/>
      <c r="S20" s="186"/>
      <c r="T20" s="11"/>
      <c r="AB20" s="25"/>
    </row>
    <row r="21" spans="12:29" ht="15.75" customHeight="1" thickBot="1">
      <c r="L21" s="24"/>
      <c r="V21" s="47"/>
      <c r="AB21" s="25"/>
    </row>
    <row r="22" spans="12:29" ht="30" customHeight="1" thickBot="1">
      <c r="L22" s="24"/>
      <c r="Q22" s="180" t="s">
        <v>66</v>
      </c>
      <c r="R22" s="180"/>
      <c r="S22" s="180"/>
      <c r="T22" s="180"/>
      <c r="U22" s="180" t="s">
        <v>67</v>
      </c>
      <c r="V22" s="181"/>
      <c r="W22" s="11"/>
      <c r="X22" s="184" t="s">
        <v>68</v>
      </c>
      <c r="Y22" s="180"/>
      <c r="Z22" s="181"/>
      <c r="AA22" s="11"/>
      <c r="AB22" s="25"/>
    </row>
    <row r="23" spans="12:29" ht="15.75" thickBot="1">
      <c r="L23" s="24"/>
      <c r="Q23" s="180"/>
      <c r="R23" s="180"/>
      <c r="S23" s="180"/>
      <c r="T23" s="180"/>
      <c r="W23" s="26"/>
      <c r="AB23" s="25"/>
    </row>
    <row r="24" spans="12:29" ht="27" customHeight="1" thickBot="1">
      <c r="L24" s="24"/>
      <c r="Q24" s="180"/>
      <c r="R24" s="180"/>
      <c r="S24" s="180"/>
      <c r="T24" s="180"/>
      <c r="U24" s="180" t="s">
        <v>69</v>
      </c>
      <c r="V24" s="181"/>
      <c r="W24" s="11"/>
      <c r="X24" s="184" t="s">
        <v>70</v>
      </c>
      <c r="Y24" s="180"/>
      <c r="Z24" s="181"/>
      <c r="AA24" s="11"/>
      <c r="AB24" s="25"/>
    </row>
    <row r="25" spans="12:29" ht="15.75" thickBot="1">
      <c r="L25" s="24"/>
      <c r="W25" s="20"/>
      <c r="AA25" s="20"/>
      <c r="AB25" s="25"/>
    </row>
    <row r="26" spans="12:29" ht="15.75" customHeight="1" thickBot="1">
      <c r="L26" s="24"/>
      <c r="Q26" s="36"/>
      <c r="R26" s="36"/>
      <c r="S26" s="180" t="s">
        <v>71</v>
      </c>
      <c r="T26" s="180"/>
      <c r="U26" s="180"/>
      <c r="V26" s="181"/>
      <c r="W26" s="11"/>
      <c r="X26" s="184" t="s">
        <v>123</v>
      </c>
      <c r="Y26" s="180"/>
      <c r="Z26" s="181"/>
      <c r="AA26" s="11"/>
      <c r="AB26" s="25"/>
    </row>
    <row r="27" spans="12:29" ht="15.75" thickBot="1">
      <c r="L27" s="27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30"/>
    </row>
    <row r="28" spans="12:29" ht="15.75" thickBot="1"/>
    <row r="29" spans="12:29" ht="15.75" thickBot="1">
      <c r="L29" s="19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2"/>
    </row>
    <row r="30" spans="12:29" ht="15.75" thickBot="1">
      <c r="L30" s="24"/>
      <c r="M30" s="23" t="s">
        <v>76</v>
      </c>
      <c r="N30" s="23"/>
      <c r="O30" s="23"/>
      <c r="P30" s="23"/>
      <c r="Q30" s="6" t="s">
        <v>78</v>
      </c>
      <c r="R30" s="11"/>
      <c r="V30" s="6" t="s">
        <v>282</v>
      </c>
      <c r="W30" s="11"/>
      <c r="AB30" s="25"/>
    </row>
    <row r="31" spans="12:29" ht="15.75" thickBot="1">
      <c r="L31" s="24"/>
      <c r="M31" s="23"/>
      <c r="N31" s="23"/>
      <c r="O31" s="23"/>
      <c r="P31" s="23"/>
      <c r="Q31" s="23"/>
      <c r="R31" s="26"/>
      <c r="AB31" s="25"/>
    </row>
    <row r="32" spans="12:29" ht="15.75" thickBot="1">
      <c r="L32" s="24"/>
      <c r="M32" s="23"/>
      <c r="N32" s="23"/>
      <c r="O32" s="23"/>
      <c r="P32" s="23"/>
      <c r="Q32" s="6" t="s">
        <v>77</v>
      </c>
      <c r="R32" s="11"/>
      <c r="V32" s="6" t="s">
        <v>282</v>
      </c>
      <c r="W32" s="11"/>
      <c r="AB32" s="25"/>
    </row>
    <row r="33" spans="12:28" ht="15.75" thickBot="1">
      <c r="L33" s="27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30"/>
    </row>
  </sheetData>
  <mergeCells count="21">
    <mergeCell ref="Q8:R8"/>
    <mergeCell ref="P10:R10"/>
    <mergeCell ref="O12:R14"/>
    <mergeCell ref="S12:T12"/>
    <mergeCell ref="S14:T14"/>
    <mergeCell ref="S26:V26"/>
    <mergeCell ref="Y8:Z8"/>
    <mergeCell ref="T8:V8"/>
    <mergeCell ref="V12:X12"/>
    <mergeCell ref="V14:X14"/>
    <mergeCell ref="X26:Z26"/>
    <mergeCell ref="Q22:T24"/>
    <mergeCell ref="U22:V22"/>
    <mergeCell ref="X22:Z22"/>
    <mergeCell ref="U24:V24"/>
    <mergeCell ref="X24:Z24"/>
    <mergeCell ref="O16:R16"/>
    <mergeCell ref="V16:X16"/>
    <mergeCell ref="Q20:S20"/>
    <mergeCell ref="V10:X10"/>
    <mergeCell ref="M8:O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A3D64-8306-4DF9-9525-D9D701C67CD0}">
  <sheetPr>
    <pageSetUpPr autoPageBreaks="0"/>
  </sheetPr>
  <dimension ref="B1:S33"/>
  <sheetViews>
    <sheetView showRowColHeaders="0" workbookViewId="0">
      <pane ySplit="4" topLeftCell="A5" activePane="bottomLeft" state="frozen"/>
      <selection pane="bottomLeft" activeCell="O4" sqref="O4"/>
    </sheetView>
  </sheetViews>
  <sheetFormatPr defaultRowHeight="15"/>
  <cols>
    <col min="1" max="16384" width="9.140625" style="3"/>
  </cols>
  <sheetData>
    <row r="1" spans="2:19">
      <c r="L1" s="4"/>
      <c r="M1" s="4"/>
    </row>
    <row r="2" spans="2:19" ht="31.5">
      <c r="F2" s="18" t="s">
        <v>80</v>
      </c>
      <c r="L2" s="4"/>
      <c r="M2" s="4"/>
    </row>
    <row r="3" spans="2:19" ht="15.75" thickBot="1">
      <c r="L3" s="4"/>
      <c r="M3" s="4"/>
    </row>
    <row r="4" spans="2:19" ht="24.75" customHeight="1" thickBot="1">
      <c r="N4" s="33" t="s">
        <v>81</v>
      </c>
      <c r="O4" s="11"/>
      <c r="P4" s="33"/>
      <c r="Q4" s="33"/>
      <c r="R4" s="33" t="s">
        <v>13</v>
      </c>
      <c r="S4" s="46">
        <f>Overview!R15</f>
        <v>0</v>
      </c>
    </row>
    <row r="5" spans="2:19" ht="15.75" thickBot="1"/>
    <row r="6" spans="2:19" ht="15.75" thickBot="1">
      <c r="B6" s="23" t="s">
        <v>73</v>
      </c>
      <c r="G6" s="19"/>
      <c r="H6" s="20"/>
      <c r="I6" s="20"/>
      <c r="J6" s="20"/>
      <c r="K6" s="21"/>
      <c r="L6" s="21"/>
      <c r="M6" s="20"/>
      <c r="N6" s="20"/>
      <c r="O6" s="20"/>
      <c r="P6" s="20"/>
      <c r="Q6" s="20"/>
      <c r="R6" s="20"/>
      <c r="S6" s="22"/>
    </row>
    <row r="7" spans="2:19" ht="16.5" thickBot="1">
      <c r="G7" s="24"/>
      <c r="K7" s="4"/>
      <c r="L7" s="4"/>
      <c r="N7" s="10" t="s">
        <v>85</v>
      </c>
      <c r="O7" s="8"/>
      <c r="P7" s="9"/>
      <c r="Q7" s="10" t="s">
        <v>86</v>
      </c>
      <c r="R7" s="11"/>
      <c r="S7" s="25"/>
    </row>
    <row r="8" spans="2:19" ht="16.5" thickBot="1">
      <c r="G8" s="24"/>
      <c r="J8" s="7"/>
      <c r="K8" s="8"/>
      <c r="O8" s="8"/>
      <c r="P8" s="9"/>
      <c r="Q8" s="10"/>
      <c r="R8" s="26"/>
      <c r="S8" s="25"/>
    </row>
    <row r="9" spans="2:19" ht="16.5" thickBot="1">
      <c r="G9" s="24"/>
      <c r="J9" s="7"/>
      <c r="K9" s="8"/>
      <c r="O9" s="8"/>
      <c r="P9" s="9"/>
      <c r="Q9" s="10" t="s">
        <v>10</v>
      </c>
      <c r="R9" s="11"/>
      <c r="S9" s="25"/>
    </row>
    <row r="10" spans="2:19" ht="16.5" thickBot="1">
      <c r="G10" s="24"/>
      <c r="J10" s="7"/>
      <c r="K10" s="8"/>
      <c r="O10" s="8"/>
      <c r="P10" s="9"/>
      <c r="Q10" s="10"/>
      <c r="R10" s="26"/>
      <c r="S10" s="25"/>
    </row>
    <row r="11" spans="2:19" ht="16.5" thickBot="1">
      <c r="G11" s="24"/>
      <c r="J11" s="7"/>
      <c r="K11" s="8"/>
      <c r="O11" s="8"/>
      <c r="P11" s="9"/>
      <c r="Q11" s="10" t="s">
        <v>5</v>
      </c>
      <c r="R11" s="11"/>
      <c r="S11" s="25"/>
    </row>
    <row r="12" spans="2:19" ht="15.75">
      <c r="G12" s="24"/>
      <c r="J12" s="7"/>
      <c r="K12" s="8"/>
      <c r="S12" s="25"/>
    </row>
    <row r="13" spans="2:19" ht="16.5" thickBot="1">
      <c r="G13" s="24"/>
      <c r="J13" s="7"/>
      <c r="K13" s="8"/>
      <c r="L13" s="8"/>
      <c r="M13" s="9"/>
      <c r="S13" s="25"/>
    </row>
    <row r="14" spans="2:19" ht="16.5" thickBot="1">
      <c r="G14" s="24"/>
      <c r="J14" s="7"/>
      <c r="K14" s="8"/>
      <c r="L14" s="8"/>
      <c r="M14" s="9"/>
      <c r="N14" s="10" t="s">
        <v>83</v>
      </c>
      <c r="P14" s="9"/>
      <c r="Q14" s="10" t="s">
        <v>86</v>
      </c>
      <c r="R14" s="11"/>
      <c r="S14" s="25"/>
    </row>
    <row r="15" spans="2:19" ht="16.5" thickBot="1">
      <c r="G15" s="24"/>
      <c r="J15" s="7"/>
      <c r="K15" s="8"/>
      <c r="L15" s="8"/>
      <c r="P15" s="9"/>
      <c r="Q15" s="10"/>
      <c r="R15" s="26"/>
      <c r="S15" s="25"/>
    </row>
    <row r="16" spans="2:19" ht="16.5" thickBot="1">
      <c r="G16" s="24"/>
      <c r="J16" s="7"/>
      <c r="K16" s="8"/>
      <c r="L16" s="8"/>
      <c r="P16" s="9"/>
      <c r="Q16" s="10" t="s">
        <v>10</v>
      </c>
      <c r="R16" s="11"/>
      <c r="S16" s="25"/>
    </row>
    <row r="17" spans="7:19" ht="16.5" thickBot="1">
      <c r="G17" s="24"/>
      <c r="J17" s="7"/>
      <c r="K17" s="8"/>
      <c r="L17" s="8"/>
      <c r="P17" s="9"/>
      <c r="Q17" s="10"/>
      <c r="R17" s="26"/>
      <c r="S17" s="25"/>
    </row>
    <row r="18" spans="7:19" ht="16.5" thickBot="1">
      <c r="G18" s="24"/>
      <c r="J18" s="7"/>
      <c r="K18" s="8"/>
      <c r="L18" s="8"/>
      <c r="P18" s="9"/>
      <c r="Q18" s="10" t="s">
        <v>5</v>
      </c>
      <c r="R18" s="11"/>
      <c r="S18" s="25"/>
    </row>
    <row r="19" spans="7:19" ht="15.75">
      <c r="G19" s="24"/>
      <c r="J19" s="7"/>
      <c r="K19" s="8"/>
      <c r="L19" s="8"/>
      <c r="S19" s="25"/>
    </row>
    <row r="20" spans="7:19" ht="16.5" thickBot="1">
      <c r="G20" s="24"/>
      <c r="J20" s="7"/>
      <c r="K20" s="8"/>
      <c r="L20" s="8"/>
      <c r="M20" s="9"/>
      <c r="N20" s="10"/>
      <c r="S20" s="25"/>
    </row>
    <row r="21" spans="7:19" ht="16.5" thickBot="1">
      <c r="G21" s="24"/>
      <c r="J21" s="7"/>
      <c r="K21" s="8"/>
      <c r="L21" s="8"/>
      <c r="M21" s="9"/>
      <c r="N21" s="10" t="s">
        <v>82</v>
      </c>
      <c r="P21" s="9"/>
      <c r="Q21" s="10" t="s">
        <v>84</v>
      </c>
      <c r="R21" s="11"/>
      <c r="S21" s="25"/>
    </row>
    <row r="22" spans="7:19" ht="16.5" thickBot="1">
      <c r="G22" s="24"/>
      <c r="J22" s="7"/>
      <c r="K22" s="8"/>
      <c r="L22" s="8"/>
      <c r="P22" s="9"/>
      <c r="Q22" s="10"/>
      <c r="R22" s="26"/>
      <c r="S22" s="25"/>
    </row>
    <row r="23" spans="7:19" ht="16.5" thickBot="1">
      <c r="G23" s="24"/>
      <c r="J23" s="7"/>
      <c r="K23" s="8"/>
      <c r="L23" s="8"/>
      <c r="P23" s="9"/>
      <c r="Q23" s="10" t="s">
        <v>10</v>
      </c>
      <c r="R23" s="11"/>
      <c r="S23" s="25"/>
    </row>
    <row r="24" spans="7:19" ht="16.5" thickBot="1">
      <c r="G24" s="24"/>
      <c r="J24" s="7"/>
      <c r="K24" s="8"/>
      <c r="L24" s="8"/>
      <c r="P24" s="9"/>
      <c r="Q24" s="10"/>
      <c r="R24" s="26"/>
      <c r="S24" s="25"/>
    </row>
    <row r="25" spans="7:19" ht="16.5" thickBot="1">
      <c r="G25" s="24"/>
      <c r="J25" s="7"/>
      <c r="K25" s="8"/>
      <c r="L25" s="8"/>
      <c r="P25" s="9"/>
      <c r="Q25" s="10" t="s">
        <v>5</v>
      </c>
      <c r="R25" s="11"/>
      <c r="S25" s="25"/>
    </row>
    <row r="26" spans="7:19" ht="15.75">
      <c r="G26" s="24"/>
      <c r="J26" s="7"/>
      <c r="K26" s="8"/>
      <c r="L26" s="8"/>
      <c r="S26" s="25"/>
    </row>
    <row r="27" spans="7:19" ht="15.75" thickBot="1">
      <c r="G27" s="24"/>
      <c r="K27" s="4"/>
      <c r="L27" s="4"/>
      <c r="S27" s="25"/>
    </row>
    <row r="28" spans="7:19" ht="16.5" thickBot="1">
      <c r="G28" s="24"/>
      <c r="K28" s="4"/>
      <c r="L28" s="4"/>
      <c r="N28" s="10" t="s">
        <v>88</v>
      </c>
      <c r="Q28" s="10" t="s">
        <v>89</v>
      </c>
      <c r="R28" s="11"/>
      <c r="S28" s="25"/>
    </row>
    <row r="29" spans="7:19" ht="15.75" thickBot="1">
      <c r="G29" s="24"/>
      <c r="K29" s="4"/>
      <c r="L29" s="4"/>
      <c r="S29" s="25"/>
    </row>
    <row r="30" spans="7:19" ht="16.5" thickBot="1">
      <c r="G30" s="24"/>
      <c r="K30" s="4"/>
      <c r="L30" s="4"/>
      <c r="N30" s="10"/>
      <c r="Q30" s="10" t="s">
        <v>90</v>
      </c>
      <c r="R30" s="11"/>
      <c r="S30" s="25"/>
    </row>
    <row r="31" spans="7:19" ht="15.75" thickBot="1">
      <c r="G31" s="24"/>
      <c r="K31" s="4"/>
      <c r="L31" s="4"/>
      <c r="S31" s="25"/>
    </row>
    <row r="32" spans="7:19" ht="16.5" thickBot="1">
      <c r="G32" s="24"/>
      <c r="K32" s="4"/>
      <c r="L32" s="4"/>
      <c r="N32" s="10" t="s">
        <v>87</v>
      </c>
      <c r="Q32" s="10"/>
      <c r="R32" s="11"/>
      <c r="S32" s="25"/>
    </row>
    <row r="33" spans="7:19" ht="15.75" thickBot="1">
      <c r="G33" s="27"/>
      <c r="H33" s="28"/>
      <c r="I33" s="28"/>
      <c r="J33" s="28"/>
      <c r="K33" s="29"/>
      <c r="L33" s="29"/>
      <c r="M33" s="28"/>
      <c r="N33" s="28"/>
      <c r="O33" s="28"/>
      <c r="P33" s="28"/>
      <c r="Q33" s="28"/>
      <c r="R33" s="28"/>
      <c r="S33" s="3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7B2A-3D94-4B89-B613-E5339D64F121}">
  <sheetPr>
    <pageSetUpPr autoPageBreaks="0"/>
  </sheetPr>
  <dimension ref="A1:AJ1009"/>
  <sheetViews>
    <sheetView showRowColHeaders="0" workbookViewId="0">
      <pane ySplit="4" topLeftCell="A5" activePane="bottomLeft" state="frozen"/>
      <selection pane="bottomLeft" activeCell="J4" sqref="J4"/>
    </sheetView>
  </sheetViews>
  <sheetFormatPr defaultColWidth="12.5703125" defaultRowHeight="15" customHeight="1"/>
  <cols>
    <col min="1" max="8" width="8.5703125" customWidth="1"/>
    <col min="9" max="9" width="12.42578125" customWidth="1"/>
    <col min="10" max="10" width="14.140625" customWidth="1"/>
    <col min="11" max="11" width="3.85546875" customWidth="1"/>
    <col min="12" max="12" width="22.5703125" customWidth="1"/>
    <col min="13" max="13" width="19.85546875" customWidth="1"/>
    <col min="14" max="14" width="8.85546875" customWidth="1"/>
    <col min="15" max="22" width="8.5703125" customWidth="1"/>
    <col min="23" max="23" width="18.42578125" customWidth="1"/>
    <col min="24" max="24" width="8.5703125" customWidth="1"/>
    <col min="25" max="25" width="14.28515625" customWidth="1"/>
    <col min="26" max="36" width="8.5703125" customWidth="1"/>
  </cols>
  <sheetData>
    <row r="1" spans="1:36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</row>
    <row r="2" spans="1:36" ht="30.75">
      <c r="A2" s="48"/>
      <c r="B2" s="50"/>
      <c r="C2" s="48"/>
      <c r="D2" s="3"/>
      <c r="E2" s="48"/>
      <c r="F2" s="102" t="s">
        <v>100</v>
      </c>
      <c r="G2" s="48"/>
      <c r="H2" s="48"/>
      <c r="I2" s="48"/>
      <c r="J2" s="48"/>
      <c r="K2" s="48"/>
      <c r="L2" s="49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6" ht="18" customHeight="1" thickBot="1">
      <c r="A3" s="48"/>
      <c r="B3" s="48"/>
      <c r="C3" s="48"/>
      <c r="D3" s="48"/>
      <c r="E3" s="48"/>
      <c r="F3" s="48"/>
      <c r="G3" s="48"/>
      <c r="H3" s="48"/>
      <c r="I3" s="48"/>
      <c r="J3" s="51"/>
      <c r="K3" s="48"/>
      <c r="L3" s="52"/>
      <c r="M3" s="51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</row>
    <row r="4" spans="1:36" ht="15.75" thickBot="1">
      <c r="A4" s="48"/>
      <c r="B4" s="48"/>
      <c r="C4" s="48"/>
      <c r="D4" s="53"/>
      <c r="E4" s="48"/>
      <c r="F4" s="48"/>
      <c r="G4" s="48"/>
      <c r="H4" s="48"/>
      <c r="I4" s="54" t="s">
        <v>101</v>
      </c>
      <c r="J4" s="11"/>
      <c r="K4" s="55"/>
      <c r="L4" s="56" t="s">
        <v>102</v>
      </c>
      <c r="M4" s="78">
        <f>Overview!R15</f>
        <v>0</v>
      </c>
      <c r="N4" s="55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</row>
    <row r="5" spans="1:36">
      <c r="A5" s="48"/>
      <c r="B5" s="48"/>
      <c r="C5" s="48"/>
      <c r="D5" s="48"/>
      <c r="E5" s="48"/>
      <c r="F5" s="48"/>
      <c r="G5" s="48"/>
      <c r="H5" s="48"/>
      <c r="I5" s="48"/>
      <c r="J5" s="57"/>
      <c r="K5" s="48"/>
      <c r="L5" s="49"/>
      <c r="M5" s="57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</row>
    <row r="6" spans="1:36" ht="15.75" thickBot="1">
      <c r="A6" s="48"/>
      <c r="B6" s="48"/>
      <c r="C6" s="23" t="s">
        <v>73</v>
      </c>
      <c r="D6" s="48"/>
      <c r="E6" s="48"/>
      <c r="F6" s="48"/>
      <c r="G6" s="48"/>
      <c r="H6" s="48"/>
      <c r="I6" s="48"/>
      <c r="J6" s="51"/>
      <c r="K6" s="51"/>
      <c r="L6" s="84"/>
      <c r="M6" s="51"/>
      <c r="N6" s="51"/>
      <c r="O6" s="51"/>
      <c r="P6" s="51"/>
      <c r="Q6" s="51"/>
      <c r="R6" s="51"/>
      <c r="S6" s="51"/>
      <c r="T6" s="51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</row>
    <row r="7" spans="1:36" ht="21.75" customHeight="1">
      <c r="A7" s="48"/>
      <c r="B7" s="48"/>
      <c r="C7" s="48"/>
      <c r="D7" s="48"/>
      <c r="E7" s="48"/>
      <c r="F7" s="48"/>
      <c r="G7" s="48"/>
      <c r="H7" s="48"/>
      <c r="I7" s="83"/>
      <c r="J7" s="87"/>
      <c r="K7" s="88"/>
      <c r="L7" s="89"/>
      <c r="M7" s="20"/>
      <c r="N7" s="20"/>
      <c r="O7" s="90"/>
      <c r="P7" s="91" t="s">
        <v>103</v>
      </c>
      <c r="Q7" s="92"/>
      <c r="R7" s="90"/>
      <c r="S7" s="90"/>
      <c r="T7" s="93"/>
      <c r="U7" s="55"/>
      <c r="V7" s="48"/>
      <c r="W7" s="59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</row>
    <row r="8" spans="1:36" ht="6.75" customHeight="1" thickBot="1">
      <c r="A8" s="48"/>
      <c r="B8" s="48"/>
      <c r="C8" s="48"/>
      <c r="D8" s="48"/>
      <c r="E8" s="48"/>
      <c r="F8" s="48"/>
      <c r="G8" s="48"/>
      <c r="H8" s="48"/>
      <c r="I8" s="83"/>
      <c r="J8" s="94"/>
      <c r="K8" s="48"/>
      <c r="L8" s="49"/>
      <c r="M8" s="3"/>
      <c r="N8" s="3"/>
      <c r="O8" s="55"/>
      <c r="P8" s="54"/>
      <c r="Q8" s="51"/>
      <c r="R8" s="48"/>
      <c r="S8" s="48"/>
      <c r="T8" s="95"/>
      <c r="U8" s="55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</row>
    <row r="9" spans="1:36" ht="19.5" customHeight="1" thickBot="1">
      <c r="A9" s="48"/>
      <c r="B9" s="48"/>
      <c r="C9" s="48"/>
      <c r="D9" s="48"/>
      <c r="E9" s="48"/>
      <c r="F9" s="48"/>
      <c r="G9" s="48"/>
      <c r="H9" s="48"/>
      <c r="I9" s="83"/>
      <c r="J9" s="94"/>
      <c r="K9" s="48"/>
      <c r="L9" s="49"/>
      <c r="M9" s="3"/>
      <c r="N9" s="3"/>
      <c r="O9" s="55"/>
      <c r="P9" s="54" t="s">
        <v>104</v>
      </c>
      <c r="Q9" s="11"/>
      <c r="R9" s="48"/>
      <c r="S9" s="48"/>
      <c r="T9" s="95"/>
      <c r="U9" s="55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</row>
    <row r="10" spans="1:36" ht="6.75" customHeight="1" thickBot="1">
      <c r="A10" s="48"/>
      <c r="B10" s="48"/>
      <c r="C10" s="48"/>
      <c r="D10" s="48"/>
      <c r="E10" s="48"/>
      <c r="F10" s="48"/>
      <c r="G10" s="48"/>
      <c r="H10" s="48"/>
      <c r="I10" s="83"/>
      <c r="J10" s="94"/>
      <c r="K10" s="48"/>
      <c r="L10" s="49"/>
      <c r="M10" s="3"/>
      <c r="N10" s="3"/>
      <c r="O10" s="55"/>
      <c r="P10" s="60"/>
      <c r="Q10" s="61"/>
      <c r="R10" s="48"/>
      <c r="S10" s="48"/>
      <c r="T10" s="95"/>
      <c r="U10" s="55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</row>
    <row r="11" spans="1:36" ht="18" customHeight="1" thickBot="1">
      <c r="A11" s="48"/>
      <c r="B11" s="48"/>
      <c r="C11" s="48"/>
      <c r="D11" s="48"/>
      <c r="E11" s="48"/>
      <c r="F11" s="48"/>
      <c r="G11" s="48"/>
      <c r="H11" s="48"/>
      <c r="I11" s="83"/>
      <c r="J11" s="94"/>
      <c r="K11" s="48"/>
      <c r="L11" s="49"/>
      <c r="M11" s="3"/>
      <c r="N11" s="3"/>
      <c r="O11" s="55"/>
      <c r="P11" s="54" t="s">
        <v>105</v>
      </c>
      <c r="Q11" s="11"/>
      <c r="R11" s="48"/>
      <c r="S11" s="48"/>
      <c r="T11" s="95"/>
      <c r="U11" s="55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</row>
    <row r="12" spans="1:36">
      <c r="A12" s="48"/>
      <c r="B12" s="48"/>
      <c r="C12" s="48"/>
      <c r="D12" s="48"/>
      <c r="E12" s="48"/>
      <c r="F12" s="48"/>
      <c r="G12" s="48"/>
      <c r="H12" s="48"/>
      <c r="I12" s="83"/>
      <c r="J12" s="94"/>
      <c r="K12" s="48"/>
      <c r="L12" s="49"/>
      <c r="M12" s="3"/>
      <c r="N12" s="3"/>
      <c r="O12" s="48"/>
      <c r="P12" s="48"/>
      <c r="Q12" s="57"/>
      <c r="R12" s="48"/>
      <c r="S12" s="48"/>
      <c r="T12" s="95"/>
      <c r="U12" s="55"/>
      <c r="V12" s="48"/>
      <c r="W12" s="62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</row>
    <row r="13" spans="1:36" ht="15.75" thickBot="1">
      <c r="A13" s="48"/>
      <c r="B13" s="48"/>
      <c r="C13" s="48"/>
      <c r="D13" s="48"/>
      <c r="E13" s="48"/>
      <c r="F13" s="48"/>
      <c r="G13" s="48"/>
      <c r="H13" s="48"/>
      <c r="I13" s="83"/>
      <c r="J13" s="94"/>
      <c r="K13" s="48"/>
      <c r="L13" s="49"/>
      <c r="M13" s="3"/>
      <c r="N13" s="3"/>
      <c r="O13" s="48"/>
      <c r="P13" s="48"/>
      <c r="Q13" s="51"/>
      <c r="R13" s="48"/>
      <c r="S13" s="48"/>
      <c r="T13" s="95"/>
      <c r="U13" s="55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</row>
    <row r="14" spans="1:36" ht="15.75" thickBot="1">
      <c r="A14" s="48"/>
      <c r="B14" s="48"/>
      <c r="C14" s="48"/>
      <c r="D14" s="48"/>
      <c r="E14" s="48"/>
      <c r="F14" s="48"/>
      <c r="G14" s="48"/>
      <c r="H14" s="48"/>
      <c r="I14" s="83"/>
      <c r="J14" s="94"/>
      <c r="K14" s="48"/>
      <c r="L14" s="49"/>
      <c r="M14" s="3"/>
      <c r="N14" s="3"/>
      <c r="O14" s="55"/>
      <c r="P14" s="54" t="s">
        <v>106</v>
      </c>
      <c r="Q14" s="11"/>
      <c r="R14" s="48"/>
      <c r="S14" s="48"/>
      <c r="T14" s="95"/>
      <c r="U14" s="55"/>
      <c r="V14" s="48"/>
      <c r="W14" s="49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</row>
    <row r="15" spans="1:36" ht="15.75" thickBot="1">
      <c r="A15" s="48"/>
      <c r="B15" s="48"/>
      <c r="C15" s="48"/>
      <c r="D15" s="48"/>
      <c r="E15" s="48"/>
      <c r="F15" s="48"/>
      <c r="G15" s="48"/>
      <c r="H15" s="48"/>
      <c r="I15" s="83"/>
      <c r="J15" s="94"/>
      <c r="K15" s="48"/>
      <c r="L15" s="49"/>
      <c r="M15" s="3"/>
      <c r="N15" s="3"/>
      <c r="O15" s="48"/>
      <c r="P15" s="48"/>
      <c r="Q15" s="57"/>
      <c r="R15" s="48"/>
      <c r="S15" s="48"/>
      <c r="T15" s="95"/>
      <c r="U15" s="55"/>
      <c r="V15" s="48"/>
      <c r="W15" s="48"/>
      <c r="X15" s="48"/>
      <c r="Y15" s="59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</row>
    <row r="16" spans="1:36" ht="15.75" thickBot="1">
      <c r="A16" s="48"/>
      <c r="B16" s="48"/>
      <c r="C16" s="48"/>
      <c r="D16" s="48"/>
      <c r="E16" s="48"/>
      <c r="F16" s="48"/>
      <c r="G16" s="48"/>
      <c r="H16" s="48"/>
      <c r="I16" s="83"/>
      <c r="J16" s="94"/>
      <c r="K16" s="48"/>
      <c r="L16" s="49"/>
      <c r="M16" s="3"/>
      <c r="N16" s="3"/>
      <c r="O16" s="48"/>
      <c r="P16" s="54" t="s">
        <v>134</v>
      </c>
      <c r="Q16" s="11"/>
      <c r="R16" s="48"/>
      <c r="S16" s="48"/>
      <c r="T16" s="95"/>
      <c r="U16" s="55"/>
      <c r="V16" s="48"/>
      <c r="W16" s="48"/>
      <c r="X16" s="48"/>
      <c r="Y16" s="59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</row>
    <row r="17" spans="1:36">
      <c r="A17" s="48"/>
      <c r="B17" s="48"/>
      <c r="C17" s="48"/>
      <c r="D17" s="48"/>
      <c r="E17" s="48"/>
      <c r="F17" s="48"/>
      <c r="G17" s="48"/>
      <c r="H17" s="48"/>
      <c r="I17" s="83"/>
      <c r="J17" s="94"/>
      <c r="K17" s="48"/>
      <c r="L17" s="49"/>
      <c r="M17" s="3"/>
      <c r="N17" s="3"/>
      <c r="O17" s="48"/>
      <c r="P17" s="48"/>
      <c r="Q17" s="48"/>
      <c r="R17" s="48"/>
      <c r="S17" s="48"/>
      <c r="T17" s="95"/>
      <c r="U17" s="55"/>
      <c r="V17" s="48"/>
      <c r="W17" s="49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</row>
    <row r="18" spans="1:36">
      <c r="A18" s="48"/>
      <c r="B18" s="48"/>
      <c r="C18" s="48"/>
      <c r="D18" s="48"/>
      <c r="E18" s="48"/>
      <c r="F18" s="48"/>
      <c r="G18" s="48"/>
      <c r="H18" s="48"/>
      <c r="I18" s="83"/>
      <c r="J18" s="94"/>
      <c r="K18" s="48"/>
      <c r="L18" s="49"/>
      <c r="M18" s="3"/>
      <c r="N18" s="3"/>
      <c r="O18" s="48"/>
      <c r="P18" s="58" t="s">
        <v>128</v>
      </c>
      <c r="Q18" s="48"/>
      <c r="R18" s="48"/>
      <c r="S18" s="48"/>
      <c r="T18" s="95"/>
      <c r="U18" s="55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ht="9" customHeight="1" thickBot="1">
      <c r="A19" s="48"/>
      <c r="B19" s="48"/>
      <c r="C19" s="48"/>
      <c r="D19" s="48"/>
      <c r="E19" s="48"/>
      <c r="F19" s="48"/>
      <c r="G19" s="48"/>
      <c r="H19" s="48"/>
      <c r="I19" s="83"/>
      <c r="J19" s="94"/>
      <c r="K19" s="48"/>
      <c r="L19" s="49"/>
      <c r="M19" s="3"/>
      <c r="N19" s="3"/>
      <c r="O19" s="48"/>
      <c r="P19" s="58"/>
      <c r="Q19" s="51"/>
      <c r="R19" s="48"/>
      <c r="S19" s="48"/>
      <c r="T19" s="95"/>
      <c r="U19" s="55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</row>
    <row r="20" spans="1:36" ht="16.5" customHeight="1" thickBot="1">
      <c r="A20" s="48"/>
      <c r="B20" s="48"/>
      <c r="C20" s="48"/>
      <c r="D20" s="48"/>
      <c r="E20" s="48"/>
      <c r="F20" s="48"/>
      <c r="G20" s="48"/>
      <c r="H20" s="48"/>
      <c r="I20" s="83"/>
      <c r="J20" s="94"/>
      <c r="K20" s="48"/>
      <c r="L20" s="49"/>
      <c r="M20" s="3"/>
      <c r="N20" s="3"/>
      <c r="O20" s="55"/>
      <c r="P20" s="54" t="s">
        <v>126</v>
      </c>
      <c r="Q20" s="11"/>
      <c r="R20" s="48"/>
      <c r="S20" s="48"/>
      <c r="T20" s="95"/>
      <c r="U20" s="55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</row>
    <row r="21" spans="1:36" ht="6.75" customHeight="1" thickBot="1">
      <c r="A21" s="48"/>
      <c r="B21" s="48"/>
      <c r="C21" s="48"/>
      <c r="D21" s="48"/>
      <c r="E21" s="48"/>
      <c r="F21" s="48"/>
      <c r="G21" s="48"/>
      <c r="H21" s="48"/>
      <c r="I21" s="83"/>
      <c r="J21" s="94"/>
      <c r="K21" s="48"/>
      <c r="L21" s="49"/>
      <c r="M21" s="3"/>
      <c r="N21" s="3"/>
      <c r="O21" s="48"/>
      <c r="P21" s="63"/>
      <c r="Q21" s="61"/>
      <c r="R21" s="48"/>
      <c r="S21" s="48"/>
      <c r="T21" s="95"/>
      <c r="U21" s="55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</row>
    <row r="22" spans="1:36" ht="18" customHeight="1" thickBot="1">
      <c r="A22" s="48"/>
      <c r="B22" s="48"/>
      <c r="C22" s="48"/>
      <c r="D22" s="48"/>
      <c r="E22" s="48"/>
      <c r="F22" s="48"/>
      <c r="G22" s="48"/>
      <c r="H22" s="48"/>
      <c r="I22" s="83"/>
      <c r="J22" s="94"/>
      <c r="K22" s="48"/>
      <c r="L22" s="49"/>
      <c r="M22" s="3"/>
      <c r="N22" s="3"/>
      <c r="O22" s="55"/>
      <c r="P22" s="54" t="s">
        <v>127</v>
      </c>
      <c r="Q22" s="11"/>
      <c r="R22" s="48"/>
      <c r="S22" s="48"/>
      <c r="T22" s="95"/>
      <c r="U22" s="55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</row>
    <row r="23" spans="1:36" ht="9.75" customHeight="1" thickBot="1">
      <c r="A23" s="48"/>
      <c r="B23" s="48"/>
      <c r="C23" s="48"/>
      <c r="D23" s="48"/>
      <c r="E23" s="48"/>
      <c r="F23" s="48"/>
      <c r="G23" s="48"/>
      <c r="H23" s="48"/>
      <c r="I23" s="83"/>
      <c r="J23" s="94"/>
      <c r="K23" s="48"/>
      <c r="L23" s="49"/>
      <c r="M23" s="3"/>
      <c r="N23" s="3"/>
      <c r="O23" s="48"/>
      <c r="P23" s="63"/>
      <c r="Q23" s="61"/>
      <c r="R23" s="48"/>
      <c r="S23" s="48"/>
      <c r="T23" s="95"/>
      <c r="U23" s="55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</row>
    <row r="24" spans="1:36" ht="18" customHeight="1" thickBot="1">
      <c r="A24" s="48"/>
      <c r="B24" s="48"/>
      <c r="C24" s="48"/>
      <c r="D24" s="48"/>
      <c r="E24" s="48"/>
      <c r="F24" s="48"/>
      <c r="G24" s="48"/>
      <c r="H24" s="48"/>
      <c r="I24" s="83"/>
      <c r="J24" s="94"/>
      <c r="K24" s="48"/>
      <c r="L24" s="49"/>
      <c r="M24" s="3"/>
      <c r="N24" s="3"/>
      <c r="O24" s="55"/>
      <c r="P24" s="54" t="s">
        <v>107</v>
      </c>
      <c r="Q24" s="11"/>
      <c r="R24" s="48"/>
      <c r="S24" s="48"/>
      <c r="T24" s="95"/>
      <c r="U24" s="55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</row>
    <row r="25" spans="1:36">
      <c r="A25" s="48"/>
      <c r="B25" s="48"/>
      <c r="C25" s="48"/>
      <c r="D25" s="48"/>
      <c r="E25" s="48"/>
      <c r="F25" s="48"/>
      <c r="G25" s="48"/>
      <c r="H25" s="48"/>
      <c r="I25" s="83"/>
      <c r="J25" s="94"/>
      <c r="K25" s="48"/>
      <c r="L25" s="49"/>
      <c r="M25" s="3"/>
      <c r="N25" s="3"/>
      <c r="O25" s="48"/>
      <c r="P25" s="64"/>
      <c r="Q25" s="57"/>
      <c r="R25" s="48"/>
      <c r="S25" s="48"/>
      <c r="T25" s="95"/>
      <c r="U25" s="55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</row>
    <row r="26" spans="1:36" ht="15.75" thickBot="1">
      <c r="A26" s="48"/>
      <c r="B26" s="48"/>
      <c r="C26" s="48"/>
      <c r="D26" s="48"/>
      <c r="E26" s="48"/>
      <c r="F26" s="48"/>
      <c r="G26" s="48"/>
      <c r="H26" s="48"/>
      <c r="I26" s="83"/>
      <c r="J26" s="94"/>
      <c r="K26" s="48"/>
      <c r="L26" s="49"/>
      <c r="M26" s="3"/>
      <c r="N26" s="3"/>
      <c r="O26" s="48"/>
      <c r="P26" s="48"/>
      <c r="Q26" s="51"/>
      <c r="R26" s="48"/>
      <c r="S26" s="48"/>
      <c r="T26" s="95"/>
      <c r="U26" s="55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</row>
    <row r="27" spans="1:36" ht="15.75" customHeight="1" thickBot="1">
      <c r="A27" s="48"/>
      <c r="B27" s="48"/>
      <c r="C27" s="48"/>
      <c r="D27" s="48"/>
      <c r="E27" s="48"/>
      <c r="F27" s="48"/>
      <c r="G27" s="48"/>
      <c r="H27" s="48"/>
      <c r="I27" s="83"/>
      <c r="J27" s="94"/>
      <c r="K27" s="48"/>
      <c r="L27" s="189" t="s">
        <v>133</v>
      </c>
      <c r="M27" s="190"/>
      <c r="N27" s="190"/>
      <c r="O27" s="190"/>
      <c r="P27" s="190"/>
      <c r="Q27" s="3"/>
      <c r="R27" s="65" t="s">
        <v>130</v>
      </c>
      <c r="S27" s="11"/>
      <c r="T27" s="95"/>
      <c r="U27" s="55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</row>
    <row r="28" spans="1:36" ht="9.75" customHeight="1" thickBot="1">
      <c r="A28" s="48"/>
      <c r="B28" s="48"/>
      <c r="C28" s="48"/>
      <c r="D28" s="48"/>
      <c r="E28" s="48"/>
      <c r="F28" s="48"/>
      <c r="G28" s="48"/>
      <c r="H28" s="48"/>
      <c r="I28" s="83"/>
      <c r="J28" s="94"/>
      <c r="K28" s="48"/>
      <c r="L28" s="189"/>
      <c r="M28" s="190"/>
      <c r="N28" s="190"/>
      <c r="O28" s="190"/>
      <c r="P28" s="190"/>
      <c r="Q28" s="3"/>
      <c r="R28" s="82"/>
      <c r="S28" s="81"/>
      <c r="T28" s="95"/>
      <c r="U28" s="55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</row>
    <row r="29" spans="1:36" ht="15.75" thickBot="1">
      <c r="A29" s="48"/>
      <c r="B29" s="48"/>
      <c r="C29" s="48"/>
      <c r="D29" s="48"/>
      <c r="E29" s="48"/>
      <c r="F29" s="48"/>
      <c r="G29" s="48"/>
      <c r="H29" s="48"/>
      <c r="I29" s="83"/>
      <c r="J29" s="94"/>
      <c r="K29" s="48"/>
      <c r="L29" s="189"/>
      <c r="M29" s="190"/>
      <c r="N29" s="190"/>
      <c r="O29" s="190"/>
      <c r="P29" s="190"/>
      <c r="Q29" s="3"/>
      <c r="R29" s="65" t="s">
        <v>131</v>
      </c>
      <c r="S29" s="11"/>
      <c r="T29" s="95"/>
      <c r="U29" s="55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</row>
    <row r="30" spans="1:36" ht="15.75" thickBot="1">
      <c r="A30" s="48"/>
      <c r="B30" s="48"/>
      <c r="C30" s="48"/>
      <c r="D30" s="48"/>
      <c r="E30" s="48"/>
      <c r="F30" s="48"/>
      <c r="G30" s="48"/>
      <c r="H30" s="48"/>
      <c r="I30" s="83"/>
      <c r="J30" s="94"/>
      <c r="K30" s="48"/>
      <c r="L30" s="49"/>
      <c r="M30" s="3"/>
      <c r="N30" s="3"/>
      <c r="O30" s="55"/>
      <c r="P30" s="54"/>
      <c r="Q30" s="81"/>
      <c r="R30" s="55"/>
      <c r="S30" s="48"/>
      <c r="T30" s="95"/>
      <c r="U30" s="55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</row>
    <row r="31" spans="1:36" ht="15.75" customHeight="1" thickBot="1">
      <c r="A31" s="48"/>
      <c r="B31" s="48"/>
      <c r="C31" s="48"/>
      <c r="D31" s="48"/>
      <c r="E31" s="48"/>
      <c r="F31" s="48"/>
      <c r="G31" s="48"/>
      <c r="H31" s="48"/>
      <c r="I31" s="83"/>
      <c r="J31" s="94"/>
      <c r="K31" s="48"/>
      <c r="L31" s="49"/>
      <c r="M31" s="3"/>
      <c r="N31" s="3"/>
      <c r="O31" s="55"/>
      <c r="P31" s="54" t="s">
        <v>108</v>
      </c>
      <c r="Q31" s="11"/>
      <c r="R31" s="48"/>
      <c r="S31" s="48"/>
      <c r="T31" s="95"/>
      <c r="U31" s="55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</row>
    <row r="32" spans="1:36" ht="15.75" customHeight="1" thickBot="1">
      <c r="A32" s="48"/>
      <c r="B32" s="48"/>
      <c r="C32" s="48"/>
      <c r="D32" s="48"/>
      <c r="E32" s="48"/>
      <c r="F32" s="48"/>
      <c r="G32" s="48"/>
      <c r="H32" s="48"/>
      <c r="I32" s="83"/>
      <c r="J32" s="94"/>
      <c r="K32" s="48"/>
      <c r="L32" s="49"/>
      <c r="M32" s="3"/>
      <c r="N32" s="3"/>
      <c r="O32" s="55"/>
      <c r="P32" s="54" t="s">
        <v>132</v>
      </c>
      <c r="Q32" s="11"/>
      <c r="R32" s="48"/>
      <c r="S32" s="48"/>
      <c r="T32" s="95"/>
      <c r="U32" s="55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</row>
    <row r="33" spans="1:36" ht="15.75" customHeight="1" thickBot="1">
      <c r="A33" s="48"/>
      <c r="B33" s="48"/>
      <c r="C33" s="48"/>
      <c r="D33" s="48"/>
      <c r="E33" s="48"/>
      <c r="F33" s="48"/>
      <c r="G33" s="48"/>
      <c r="H33" s="48"/>
      <c r="I33" s="83"/>
      <c r="J33" s="94"/>
      <c r="K33" s="48"/>
      <c r="L33" s="49"/>
      <c r="M33" s="3"/>
      <c r="N33" s="3"/>
      <c r="O33" s="55"/>
      <c r="P33" s="54"/>
      <c r="Q33" s="81"/>
      <c r="R33" s="55"/>
      <c r="S33" s="48"/>
      <c r="T33" s="95"/>
      <c r="U33" s="55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</row>
    <row r="34" spans="1:36" ht="15.75" customHeight="1" thickBot="1">
      <c r="A34" s="48"/>
      <c r="B34" s="48"/>
      <c r="C34" s="48"/>
      <c r="D34" s="48"/>
      <c r="E34" s="48"/>
      <c r="F34" s="48"/>
      <c r="G34" s="48"/>
      <c r="H34" s="48"/>
      <c r="I34" s="83"/>
      <c r="J34" s="94"/>
      <c r="K34" s="48"/>
      <c r="L34" s="49"/>
      <c r="M34" s="3"/>
      <c r="N34" s="3"/>
      <c r="O34" s="55"/>
      <c r="P34" s="54" t="s">
        <v>109</v>
      </c>
      <c r="Q34" s="11"/>
      <c r="R34" s="48"/>
      <c r="S34" s="48"/>
      <c r="T34" s="95"/>
      <c r="U34" s="55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</row>
    <row r="35" spans="1:36" ht="12.75" customHeight="1" thickBot="1">
      <c r="A35" s="48"/>
      <c r="B35" s="48"/>
      <c r="C35" s="48"/>
      <c r="D35" s="48"/>
      <c r="E35" s="48"/>
      <c r="F35" s="48"/>
      <c r="G35" s="48"/>
      <c r="H35" s="48"/>
      <c r="I35" s="83"/>
      <c r="J35" s="94"/>
      <c r="K35" s="48"/>
      <c r="L35" s="49"/>
      <c r="M35" s="3"/>
      <c r="N35" s="3"/>
      <c r="O35" s="48"/>
      <c r="P35" s="48"/>
      <c r="Q35" s="51"/>
      <c r="R35" s="48"/>
      <c r="S35" s="48"/>
      <c r="T35" s="95"/>
      <c r="U35" s="55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</row>
    <row r="36" spans="1:36" ht="15.75" customHeight="1" thickBot="1">
      <c r="A36" s="48"/>
      <c r="B36" s="48"/>
      <c r="C36" s="48"/>
      <c r="D36" s="48"/>
      <c r="E36" s="48"/>
      <c r="F36" s="48"/>
      <c r="G36" s="48"/>
      <c r="H36" s="48"/>
      <c r="I36" s="83"/>
      <c r="J36" s="94"/>
      <c r="K36" s="48"/>
      <c r="L36" s="49"/>
      <c r="M36" s="3"/>
      <c r="N36" s="3"/>
      <c r="O36" s="55"/>
      <c r="P36" s="54" t="s">
        <v>129</v>
      </c>
      <c r="Q36" s="11"/>
      <c r="R36" s="48"/>
      <c r="S36" s="48"/>
      <c r="T36" s="95"/>
      <c r="U36" s="55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  <row r="37" spans="1:36" ht="4.5" customHeight="1" thickBot="1">
      <c r="A37" s="48"/>
      <c r="B37" s="48"/>
      <c r="C37" s="48"/>
      <c r="D37" s="48"/>
      <c r="E37" s="48"/>
      <c r="F37" s="48"/>
      <c r="G37" s="48"/>
      <c r="H37" s="48"/>
      <c r="I37" s="83"/>
      <c r="J37" s="96"/>
      <c r="K37" s="97"/>
      <c r="L37" s="98"/>
      <c r="M37" s="28"/>
      <c r="N37" s="28"/>
      <c r="O37" s="97"/>
      <c r="P37" s="99"/>
      <c r="Q37" s="100"/>
      <c r="R37" s="97"/>
      <c r="S37" s="97"/>
      <c r="T37" s="101"/>
      <c r="U37" s="55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</row>
    <row r="38" spans="1:36" ht="7.5" customHeight="1">
      <c r="A38" s="48"/>
      <c r="B38" s="48"/>
      <c r="C38" s="48"/>
      <c r="D38" s="48"/>
      <c r="E38" s="48"/>
      <c r="F38" s="48"/>
      <c r="G38" s="48"/>
      <c r="H38" s="48"/>
      <c r="I38" s="48"/>
      <c r="J38" s="57"/>
      <c r="K38" s="57"/>
      <c r="L38" s="85"/>
      <c r="M38" s="3"/>
      <c r="N38" s="3"/>
      <c r="O38" s="57"/>
      <c r="P38" s="86"/>
      <c r="Q38" s="61"/>
      <c r="R38" s="57"/>
      <c r="S38" s="57"/>
      <c r="T38" s="57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</row>
    <row r="39" spans="1:36" ht="15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9"/>
      <c r="M39" s="3"/>
      <c r="N39" s="3"/>
      <c r="O39" s="79"/>
      <c r="P39" s="80"/>
      <c r="Q39" s="81"/>
      <c r="R39" s="55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</row>
    <row r="40" spans="1:36" ht="7.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9"/>
      <c r="M40" s="48"/>
      <c r="N40" s="57"/>
      <c r="O40" s="48"/>
      <c r="P40" s="57"/>
      <c r="Q40" s="57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</row>
    <row r="41" spans="1:36" ht="15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9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</row>
    <row r="42" spans="1:36" ht="15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9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</row>
    <row r="43" spans="1:36" ht="15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9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</row>
    <row r="44" spans="1:36" ht="15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9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</row>
    <row r="45" spans="1:36" ht="15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9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</row>
    <row r="46" spans="1:36" ht="15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9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ht="15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</row>
    <row r="48" spans="1:36" ht="15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9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</row>
    <row r="49" spans="1:36" ht="15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9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</row>
    <row r="50" spans="1:36" ht="15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9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</row>
    <row r="51" spans="1:36" ht="15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9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</row>
    <row r="52" spans="1:36" ht="15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9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</row>
    <row r="53" spans="1:36" ht="15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</row>
    <row r="54" spans="1:36" ht="15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</row>
    <row r="55" spans="1:36" ht="15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9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</row>
    <row r="56" spans="1:36" ht="15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9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</row>
    <row r="57" spans="1:36" ht="15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9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</row>
    <row r="58" spans="1:36" ht="15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9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</row>
    <row r="59" spans="1:36" ht="15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9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</row>
    <row r="60" spans="1:36" ht="15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9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</row>
    <row r="61" spans="1:36" ht="15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9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</row>
    <row r="62" spans="1:36" ht="15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9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</row>
    <row r="63" spans="1:36" ht="15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9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</row>
    <row r="64" spans="1:36" ht="15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9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</row>
    <row r="65" spans="1:36" ht="15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9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</row>
    <row r="66" spans="1:3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9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</row>
    <row r="67" spans="1:36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9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</row>
    <row r="68" spans="1:36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9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</row>
    <row r="69" spans="1:36" ht="15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9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</row>
    <row r="70" spans="1:36" ht="15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9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</row>
    <row r="71" spans="1:36" ht="15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9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</row>
    <row r="72" spans="1:36" ht="15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9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</row>
    <row r="73" spans="1:36" ht="15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9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</row>
    <row r="74" spans="1:36" ht="15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9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</row>
    <row r="75" spans="1:36" ht="15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9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</row>
    <row r="76" spans="1:36" ht="15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9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</row>
    <row r="77" spans="1:36" ht="15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9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</row>
    <row r="78" spans="1:36" ht="15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9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</row>
    <row r="79" spans="1:36" ht="15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9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</row>
    <row r="80" spans="1:36" ht="15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9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</row>
    <row r="81" spans="1:36" ht="15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9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</row>
    <row r="82" spans="1:36" ht="15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9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</row>
    <row r="83" spans="1:36" ht="15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9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</row>
    <row r="84" spans="1:36" ht="15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9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</row>
    <row r="85" spans="1:36" ht="15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9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</row>
    <row r="86" spans="1:36" ht="15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9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</row>
    <row r="87" spans="1:36" ht="15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9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</row>
    <row r="88" spans="1:36" ht="15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9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</row>
    <row r="89" spans="1:36" ht="15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9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</row>
    <row r="90" spans="1:36" ht="15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9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</row>
    <row r="91" spans="1:36" ht="15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9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</row>
    <row r="92" spans="1:36" ht="15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9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</row>
    <row r="93" spans="1:36" ht="15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9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</row>
    <row r="94" spans="1:36" ht="15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9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</row>
    <row r="95" spans="1:36" ht="15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9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</row>
    <row r="96" spans="1:36" ht="15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9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</row>
    <row r="97" spans="1:36" ht="15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9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</row>
    <row r="98" spans="1:36" ht="15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9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</row>
    <row r="99" spans="1:36" ht="15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9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</row>
    <row r="100" spans="1:36" ht="15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9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</row>
    <row r="101" spans="1:36" ht="15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9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</row>
    <row r="102" spans="1:36" ht="15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9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</row>
    <row r="103" spans="1:36" ht="15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9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</row>
    <row r="104" spans="1:36" ht="15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9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</row>
    <row r="105" spans="1:36" ht="15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9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</row>
    <row r="106" spans="1:36" ht="15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9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</row>
    <row r="107" spans="1:36" ht="15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9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</row>
    <row r="108" spans="1:36" ht="15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9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</row>
    <row r="109" spans="1:36" ht="15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9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</row>
    <row r="110" spans="1:36" ht="15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9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</row>
    <row r="111" spans="1:36" ht="15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9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</row>
    <row r="112" spans="1:36" ht="15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9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</row>
    <row r="113" spans="1:36" ht="15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9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</row>
    <row r="114" spans="1:36" ht="15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9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</row>
    <row r="115" spans="1:36" ht="15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9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</row>
    <row r="116" spans="1:36" ht="15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9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</row>
    <row r="117" spans="1:36" ht="15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9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</row>
    <row r="118" spans="1:36" ht="15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9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</row>
    <row r="119" spans="1:36" ht="15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9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</row>
    <row r="120" spans="1:36" ht="15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9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</row>
    <row r="121" spans="1:36" ht="15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9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</row>
    <row r="122" spans="1:36" ht="15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9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</row>
    <row r="123" spans="1:36" ht="15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9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</row>
    <row r="124" spans="1:36" ht="15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9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</row>
    <row r="125" spans="1:36" ht="15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9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</row>
    <row r="126" spans="1:36" ht="15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9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</row>
    <row r="127" spans="1:36" ht="15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9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</row>
    <row r="128" spans="1:36" ht="15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9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</row>
    <row r="129" spans="1:36" ht="15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9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</row>
    <row r="130" spans="1:36" ht="15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9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</row>
    <row r="131" spans="1:36" ht="15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9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</row>
    <row r="132" spans="1:36" ht="15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9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</row>
    <row r="133" spans="1:36" ht="15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9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</row>
    <row r="134" spans="1:36" ht="15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9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</row>
    <row r="135" spans="1:36" ht="15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9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</row>
    <row r="136" spans="1: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9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</row>
    <row r="137" spans="1:36" ht="15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9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</row>
    <row r="138" spans="1:36" ht="15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9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</row>
    <row r="139" spans="1:36" ht="15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9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</row>
    <row r="140" spans="1:36" ht="15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9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</row>
    <row r="141" spans="1:36" ht="15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9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</row>
    <row r="142" spans="1:36" ht="15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9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</row>
    <row r="143" spans="1:36" ht="15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9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</row>
    <row r="144" spans="1:36" ht="15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9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</row>
    <row r="145" spans="1:36" ht="15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9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</row>
    <row r="146" spans="1:36" ht="15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9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</row>
    <row r="147" spans="1:36" ht="15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9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</row>
    <row r="148" spans="1:36" ht="15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9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</row>
    <row r="149" spans="1:36" ht="15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9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</row>
    <row r="150" spans="1:36" ht="15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9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</row>
    <row r="151" spans="1:36" ht="15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9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</row>
    <row r="152" spans="1:36" ht="15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9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</row>
    <row r="153" spans="1:36" ht="15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9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</row>
    <row r="154" spans="1:36" ht="15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9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</row>
    <row r="155" spans="1:36" ht="15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9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</row>
    <row r="156" spans="1:36" ht="15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9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</row>
    <row r="157" spans="1:36" ht="15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9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</row>
    <row r="158" spans="1:36" ht="15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9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</row>
    <row r="159" spans="1:36" ht="15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9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</row>
    <row r="160" spans="1:36" ht="15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9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</row>
    <row r="161" spans="1:36" ht="15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9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</row>
    <row r="162" spans="1:36" ht="15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9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</row>
    <row r="163" spans="1:36" ht="15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9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</row>
    <row r="164" spans="1:36" ht="15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9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</row>
    <row r="165" spans="1:36" ht="15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9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</row>
    <row r="166" spans="1:36" ht="15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9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</row>
    <row r="167" spans="1:36" ht="15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9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</row>
    <row r="168" spans="1:36" ht="15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9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</row>
    <row r="169" spans="1:36" ht="15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9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</row>
    <row r="170" spans="1:36" ht="15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9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</row>
    <row r="171" spans="1:36" ht="15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9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</row>
    <row r="172" spans="1:36" ht="15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9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</row>
    <row r="173" spans="1:36" ht="15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9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</row>
    <row r="174" spans="1:36" ht="15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9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</row>
    <row r="175" spans="1:36" ht="15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9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</row>
    <row r="176" spans="1:36" ht="15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9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</row>
    <row r="177" spans="1:36" ht="15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9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</row>
    <row r="178" spans="1:36" ht="15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9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</row>
    <row r="179" spans="1:36" ht="15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9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:36" ht="15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9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:36" ht="15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9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:36" ht="15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9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:36" ht="15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9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:36" ht="15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9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:36" ht="15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9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:36" ht="15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9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:36" ht="15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9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36" ht="15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9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36" ht="15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9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36" ht="15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9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36" ht="15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9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</row>
    <row r="192" spans="1:36" ht="15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9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</row>
    <row r="193" spans="1:36" ht="15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9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</row>
    <row r="194" spans="1:36" ht="15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9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</row>
    <row r="195" spans="1:36" ht="15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9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</row>
    <row r="196" spans="1:36" ht="15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9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</row>
    <row r="197" spans="1:36" ht="15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9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</row>
    <row r="198" spans="1:36" ht="15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9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</row>
    <row r="199" spans="1:36" ht="15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9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</row>
    <row r="200" spans="1:36" ht="15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9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</row>
    <row r="201" spans="1:36" ht="15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9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</row>
    <row r="202" spans="1:36" ht="15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9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</row>
    <row r="203" spans="1:36" ht="15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9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</row>
    <row r="204" spans="1:36" ht="15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9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</row>
    <row r="205" spans="1:36" ht="15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9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</row>
    <row r="206" spans="1:36" ht="15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9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</row>
    <row r="207" spans="1:36" ht="15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9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</row>
    <row r="208" spans="1:36" ht="15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9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</row>
    <row r="209" spans="1:36" ht="15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9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</row>
    <row r="210" spans="1:36" ht="15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9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</row>
    <row r="211" spans="1:36" ht="15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9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</row>
    <row r="212" spans="1:36" ht="15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9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</row>
    <row r="213" spans="1:36" ht="15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9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</row>
    <row r="214" spans="1:36" ht="15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9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</row>
    <row r="215" spans="1:36" ht="15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9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</row>
    <row r="216" spans="1:36" ht="15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9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</row>
    <row r="217" spans="1:36" ht="15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9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ht="15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9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ht="15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9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ht="15.7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9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ht="15.75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9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ht="15.75" customHeight="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9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ht="15.75" customHeight="1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9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ht="15.75" customHeight="1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9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1:36" ht="15.75" customHeight="1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9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  <row r="226" spans="1:36" ht="15.75" customHeight="1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9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</row>
    <row r="227" spans="1:36" ht="15.75" customHeight="1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9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</row>
    <row r="228" spans="1:36" ht="15.75" customHeight="1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9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</row>
    <row r="229" spans="1:36" ht="15.75" customHeight="1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9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</row>
    <row r="230" spans="1:36" ht="15.75" customHeight="1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9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</row>
    <row r="231" spans="1:36" ht="15.75" customHeight="1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9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</row>
    <row r="232" spans="1:36" ht="15.75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9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</row>
    <row r="233" spans="1:36" ht="15.75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9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</row>
    <row r="234" spans="1:36" ht="15.75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9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</row>
    <row r="235" spans="1:36" ht="15.75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9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</row>
    <row r="236" spans="1:36" ht="15.75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9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</row>
    <row r="237" spans="1:36" ht="15.75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9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</row>
    <row r="238" spans="1:36" ht="15.75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9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</row>
    <row r="239" spans="1:36" ht="15.75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9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</row>
    <row r="240" spans="1:36" ht="15.75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9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</row>
    <row r="241" spans="1:36" ht="15.75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9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</row>
    <row r="242" spans="1:36" ht="15.75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9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</row>
    <row r="243" spans="1:36" ht="15.75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9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</row>
    <row r="244" spans="1:36" ht="15.7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9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</row>
    <row r="245" spans="1:36" ht="15.75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9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</row>
    <row r="246" spans="1:36" ht="15.75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9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</row>
    <row r="247" spans="1:36" ht="15.75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9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</row>
    <row r="248" spans="1:36" ht="15.75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9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</row>
    <row r="249" spans="1:36" ht="15.75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9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</row>
    <row r="250" spans="1:36" ht="15.75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9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</row>
    <row r="251" spans="1:36" ht="15.75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9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</row>
    <row r="252" spans="1:36" ht="15.75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9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</row>
    <row r="253" spans="1:36" ht="15.75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9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</row>
    <row r="254" spans="1:36" ht="15.75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9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</row>
    <row r="255" spans="1:36" ht="15.75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9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</row>
    <row r="256" spans="1:36" ht="15.75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9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</row>
    <row r="257" spans="1:36" ht="15.75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9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</row>
    <row r="258" spans="1:36" ht="15.75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9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</row>
    <row r="259" spans="1:36" ht="15.75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9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</row>
    <row r="260" spans="1:36" ht="15.75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9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</row>
    <row r="261" spans="1:36" ht="15.75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9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</row>
    <row r="262" spans="1:36" ht="15.75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9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</row>
    <row r="263" spans="1:36" ht="15.75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9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</row>
    <row r="264" spans="1:36" ht="15.75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9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</row>
    <row r="265" spans="1:36" ht="15.75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9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</row>
    <row r="266" spans="1:36" ht="15.75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9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</row>
    <row r="267" spans="1:36" ht="15.75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9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</row>
    <row r="268" spans="1:36" ht="15.75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9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</row>
    <row r="269" spans="1:36" ht="15.75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9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</row>
    <row r="270" spans="1:36" ht="15.75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9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</row>
    <row r="271" spans="1:36" ht="15.75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9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</row>
    <row r="272" spans="1:36" ht="15.75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9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</row>
    <row r="273" spans="1:36" ht="15.75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9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</row>
    <row r="274" spans="1:36" ht="15.75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9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</row>
    <row r="275" spans="1:36" ht="15.75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9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</row>
    <row r="276" spans="1:36" ht="15.75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9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</row>
    <row r="277" spans="1:36" ht="15.75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9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</row>
    <row r="278" spans="1:36" ht="15.75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9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</row>
    <row r="279" spans="1:36" ht="15.75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9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</row>
    <row r="280" spans="1:36" ht="15.75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9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</row>
    <row r="281" spans="1:36" ht="15.75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9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</row>
    <row r="282" spans="1:36" ht="15.75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9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</row>
    <row r="283" spans="1:36" ht="15.7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9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</row>
    <row r="284" spans="1:36" ht="15.75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9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</row>
    <row r="285" spans="1:36" ht="15.75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9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</row>
    <row r="286" spans="1:36" ht="15.75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9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</row>
    <row r="287" spans="1:36" ht="15.75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9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</row>
    <row r="288" spans="1:36" ht="15.75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9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</row>
    <row r="289" spans="1:36" ht="15.75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9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</row>
    <row r="290" spans="1:36" ht="15.75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9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</row>
    <row r="291" spans="1:36" ht="15.75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9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</row>
    <row r="292" spans="1:36" ht="15.75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9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</row>
    <row r="293" spans="1:36" ht="15.75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9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</row>
    <row r="294" spans="1:36" ht="15.75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9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</row>
    <row r="295" spans="1:36" ht="15.75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9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</row>
    <row r="296" spans="1:36" ht="15.75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9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</row>
    <row r="297" spans="1:36" ht="15.75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9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</row>
    <row r="298" spans="1:36" ht="15.75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9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</row>
    <row r="299" spans="1:36" ht="15.75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9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</row>
    <row r="300" spans="1:36" ht="15.75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9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</row>
    <row r="301" spans="1:36" ht="15.75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9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</row>
    <row r="302" spans="1:36" ht="15.75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9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</row>
    <row r="303" spans="1:36" ht="15.75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9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</row>
    <row r="304" spans="1:36" ht="15.75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9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</row>
    <row r="305" spans="1:36" ht="15.75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9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</row>
    <row r="306" spans="1:36" ht="15.75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9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</row>
    <row r="307" spans="1:36" ht="15.75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9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</row>
    <row r="308" spans="1:36" ht="15.75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9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</row>
    <row r="309" spans="1:36" ht="15.75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9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</row>
    <row r="310" spans="1:36" ht="15.75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9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</row>
    <row r="311" spans="1:36" ht="15.75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9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</row>
    <row r="312" spans="1:36" ht="15.75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9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</row>
    <row r="313" spans="1:36" ht="15.75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9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</row>
    <row r="314" spans="1:36" ht="15.75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9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</row>
    <row r="315" spans="1:36" ht="15.75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9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</row>
    <row r="316" spans="1:36" ht="15.75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9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</row>
    <row r="317" spans="1:36" ht="15.75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9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</row>
    <row r="318" spans="1:36" ht="15.75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9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</row>
    <row r="319" spans="1:36" ht="15.75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9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</row>
    <row r="320" spans="1:36" ht="15.75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9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</row>
    <row r="321" spans="1:36" ht="15.75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9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</row>
    <row r="322" spans="1:36" ht="15.75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9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</row>
    <row r="323" spans="1:36" ht="15.75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9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</row>
    <row r="324" spans="1:36" ht="15.75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9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</row>
    <row r="325" spans="1:36" ht="15.75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9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</row>
    <row r="326" spans="1:36" ht="15.75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9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</row>
    <row r="327" spans="1:36" ht="15.75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9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</row>
    <row r="328" spans="1:36" ht="15.75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9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</row>
    <row r="329" spans="1:36" ht="15.75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9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</row>
    <row r="330" spans="1:36" ht="15.75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9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</row>
    <row r="331" spans="1:36" ht="15.75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9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</row>
    <row r="332" spans="1:36" ht="15.75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9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</row>
    <row r="333" spans="1:36" ht="15.75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9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</row>
    <row r="334" spans="1:36" ht="15.75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9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</row>
    <row r="335" spans="1:36" ht="15.75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9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</row>
    <row r="336" spans="1:36" ht="15.75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9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</row>
    <row r="337" spans="1:36" ht="15.75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9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</row>
    <row r="338" spans="1:36" ht="15.75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9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</row>
    <row r="339" spans="1:36" ht="15.75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9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</row>
    <row r="340" spans="1:36" ht="15.75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9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</row>
    <row r="341" spans="1:36" ht="15.75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9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</row>
    <row r="342" spans="1:36" ht="15.75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9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</row>
    <row r="343" spans="1:36" ht="15.75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9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</row>
    <row r="344" spans="1:36" ht="15.75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9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</row>
    <row r="345" spans="1:36" ht="15.75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9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</row>
    <row r="346" spans="1:36" ht="15.75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9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</row>
    <row r="347" spans="1:36" ht="15.75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9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</row>
    <row r="348" spans="1:36" ht="15.75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9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</row>
    <row r="349" spans="1:36" ht="15.75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9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</row>
    <row r="350" spans="1:36" ht="15.75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9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</row>
    <row r="351" spans="1:36" ht="15.75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9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</row>
    <row r="352" spans="1:36" ht="15.75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9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</row>
    <row r="353" spans="1:36" ht="15.75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9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</row>
    <row r="354" spans="1:36" ht="15.75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9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</row>
    <row r="355" spans="1:36" ht="15.75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9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</row>
    <row r="356" spans="1:36" ht="15.75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9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</row>
    <row r="357" spans="1:36" ht="15.75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9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</row>
    <row r="358" spans="1:36" ht="15.75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9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</row>
    <row r="359" spans="1:36" ht="15.75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9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</row>
    <row r="360" spans="1:36" ht="15.75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9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</row>
    <row r="361" spans="1:36" ht="15.75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9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</row>
    <row r="362" spans="1:36" ht="15.75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9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</row>
    <row r="363" spans="1:36" ht="15.75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9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</row>
    <row r="364" spans="1:36" ht="15.75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9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</row>
    <row r="365" spans="1:36" ht="15.75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9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</row>
    <row r="366" spans="1:36" ht="15.75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9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</row>
    <row r="367" spans="1:36" ht="15.75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9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</row>
    <row r="368" spans="1:36" ht="15.75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9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</row>
    <row r="369" spans="1:36" ht="15.75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9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</row>
    <row r="370" spans="1:36" ht="15.75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9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</row>
    <row r="371" spans="1:36" ht="15.75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9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</row>
    <row r="372" spans="1:36" ht="15.75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9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</row>
    <row r="373" spans="1:36" ht="15.75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9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</row>
    <row r="374" spans="1:36" ht="15.75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9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</row>
    <row r="375" spans="1:36" ht="15.75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9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</row>
    <row r="376" spans="1:36" ht="15.75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9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</row>
    <row r="377" spans="1:36" ht="15.75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9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</row>
    <row r="378" spans="1:36" ht="15.75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9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</row>
    <row r="379" spans="1:36" ht="15.75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9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</row>
    <row r="380" spans="1:36" ht="15.75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9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</row>
    <row r="381" spans="1:36" ht="15.75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9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</row>
    <row r="382" spans="1:36" ht="15.75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9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</row>
    <row r="383" spans="1:36" ht="15.75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9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</row>
    <row r="384" spans="1:36" ht="15.75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9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</row>
    <row r="385" spans="1:36" ht="15.75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9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</row>
    <row r="386" spans="1:36" ht="15.75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9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</row>
    <row r="387" spans="1:36" ht="15.75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9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</row>
    <row r="388" spans="1:36" ht="15.75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9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</row>
    <row r="389" spans="1:36" ht="15.75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9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</row>
    <row r="390" spans="1:36" ht="15.75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9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</row>
    <row r="391" spans="1:36" ht="15.75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9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</row>
    <row r="392" spans="1:36" ht="15.75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9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</row>
    <row r="393" spans="1:36" ht="15.75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9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</row>
    <row r="394" spans="1:36" ht="15.75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9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</row>
    <row r="395" spans="1:36" ht="15.75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9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</row>
    <row r="396" spans="1:36" ht="15.75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9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</row>
    <row r="397" spans="1:36" ht="15.75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9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</row>
    <row r="398" spans="1:36" ht="15.75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9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</row>
    <row r="399" spans="1:36" ht="15.75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9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</row>
    <row r="400" spans="1:36" ht="15.75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9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</row>
    <row r="401" spans="1:36" ht="15.75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9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</row>
    <row r="402" spans="1:36" ht="15.75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9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</row>
    <row r="403" spans="1:36" ht="15.75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9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</row>
    <row r="404" spans="1:36" ht="15.75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9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</row>
    <row r="405" spans="1:36" ht="15.75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9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</row>
    <row r="406" spans="1:36" ht="15.75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9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</row>
    <row r="407" spans="1:36" ht="15.75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9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</row>
    <row r="408" spans="1:36" ht="15.75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9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</row>
    <row r="409" spans="1:36" ht="15.75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9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</row>
    <row r="410" spans="1:36" ht="15.75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9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</row>
    <row r="411" spans="1:36" ht="15.75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9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</row>
    <row r="412" spans="1:36" ht="15.75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9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</row>
    <row r="413" spans="1:36" ht="15.75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9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</row>
    <row r="414" spans="1:36" ht="15.75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9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</row>
    <row r="415" spans="1:36" ht="15.75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9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</row>
    <row r="416" spans="1:36" ht="15.75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9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</row>
    <row r="417" spans="1:36" ht="15.75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9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</row>
    <row r="418" spans="1:36" ht="15.75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9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</row>
    <row r="419" spans="1:36" ht="15.75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9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</row>
    <row r="420" spans="1:36" ht="15.75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9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</row>
    <row r="421" spans="1:36" ht="15.75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9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</row>
    <row r="422" spans="1:36" ht="15.75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9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</row>
    <row r="423" spans="1:36" ht="15.75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9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</row>
    <row r="424" spans="1:36" ht="15.75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9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</row>
    <row r="425" spans="1:36" ht="15.75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9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</row>
    <row r="426" spans="1:36" ht="15.75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9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</row>
    <row r="427" spans="1:36" ht="15.75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9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</row>
    <row r="428" spans="1:36" ht="15.75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9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</row>
    <row r="429" spans="1:36" ht="15.75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9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</row>
    <row r="430" spans="1:36" ht="15.75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9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</row>
    <row r="431" spans="1:36" ht="15.75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9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</row>
    <row r="432" spans="1:36" ht="15.75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9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</row>
    <row r="433" spans="1:36" ht="15.75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9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</row>
    <row r="434" spans="1:36" ht="15.75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9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</row>
    <row r="435" spans="1:36" ht="15.75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9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</row>
    <row r="436" spans="1:36" ht="15.75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9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</row>
    <row r="437" spans="1:36" ht="15.75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9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</row>
    <row r="438" spans="1:36" ht="15.75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9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</row>
    <row r="439" spans="1:36" ht="15.75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9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</row>
    <row r="440" spans="1:36" ht="15.75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9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</row>
    <row r="441" spans="1:36" ht="15.75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9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</row>
    <row r="442" spans="1:36" ht="15.75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9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</row>
    <row r="443" spans="1:36" ht="15.75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9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</row>
    <row r="444" spans="1:36" ht="15.75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9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</row>
    <row r="445" spans="1:36" ht="15.75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9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</row>
    <row r="446" spans="1:36" ht="15.75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9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</row>
    <row r="447" spans="1:36" ht="15.75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9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</row>
    <row r="448" spans="1:36" ht="15.75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9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</row>
    <row r="449" spans="1:36" ht="15.75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9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</row>
    <row r="450" spans="1:36" ht="15.75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9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</row>
    <row r="451" spans="1:36" ht="15.75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9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</row>
    <row r="452" spans="1:36" ht="15.75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9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</row>
    <row r="453" spans="1:36" ht="15.75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9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</row>
    <row r="454" spans="1:36" ht="15.75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9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</row>
    <row r="455" spans="1:36" ht="15.75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9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</row>
    <row r="456" spans="1:36" ht="15.75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9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</row>
    <row r="457" spans="1:36" ht="15.75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9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</row>
    <row r="458" spans="1:36" ht="15.75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9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</row>
    <row r="459" spans="1:36" ht="15.75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9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</row>
    <row r="460" spans="1:36" ht="15.75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9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</row>
    <row r="461" spans="1:36" ht="15.75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9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</row>
    <row r="462" spans="1:36" ht="15.75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9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</row>
    <row r="463" spans="1:36" ht="15.75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9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</row>
    <row r="464" spans="1:36" ht="15.75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9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</row>
    <row r="465" spans="1:36" ht="15.75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9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</row>
    <row r="466" spans="1:36" ht="15.75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9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</row>
    <row r="467" spans="1:36" ht="15.75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9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</row>
    <row r="468" spans="1:36" ht="15.75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9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</row>
    <row r="469" spans="1:36" ht="15.75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9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</row>
    <row r="470" spans="1:36" ht="15.75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9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</row>
    <row r="471" spans="1:36" ht="15.75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9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</row>
    <row r="472" spans="1:36" ht="15.7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9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</row>
    <row r="473" spans="1:36" ht="15.75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9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</row>
    <row r="474" spans="1:36" ht="15.75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9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</row>
    <row r="475" spans="1:36" ht="15.75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9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</row>
    <row r="476" spans="1:36" ht="15.75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9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</row>
    <row r="477" spans="1:36" ht="15.75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9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</row>
    <row r="478" spans="1:36" ht="15.75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9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</row>
    <row r="479" spans="1:36" ht="15.75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9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</row>
    <row r="480" spans="1:36" ht="15.75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9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</row>
    <row r="481" spans="1:36" ht="15.75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9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</row>
    <row r="482" spans="1:36" ht="15.75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9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</row>
    <row r="483" spans="1:36" ht="15.75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9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</row>
    <row r="484" spans="1:36" ht="15.75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9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</row>
    <row r="485" spans="1:36" ht="15.75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9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</row>
    <row r="486" spans="1:36" ht="15.75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9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</row>
    <row r="487" spans="1:36" ht="15.75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9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</row>
    <row r="488" spans="1:36" ht="15.75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9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</row>
    <row r="489" spans="1:36" ht="15.75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9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</row>
    <row r="490" spans="1:36" ht="15.75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9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</row>
    <row r="491" spans="1:36" ht="15.75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9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</row>
    <row r="492" spans="1:36" ht="15.75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9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</row>
    <row r="493" spans="1:36" ht="15.75" customHeight="1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9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</row>
    <row r="494" spans="1:36" ht="15.75" customHeight="1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9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</row>
    <row r="495" spans="1:36" ht="15.75" customHeight="1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9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</row>
    <row r="496" spans="1:36" ht="15.75" customHeight="1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9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</row>
    <row r="497" spans="1:36" ht="15.75" customHeight="1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9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</row>
    <row r="498" spans="1:36" ht="15.75" customHeight="1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9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</row>
    <row r="499" spans="1:36" ht="15.75" customHeight="1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9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</row>
    <row r="500" spans="1:36" ht="15.75" customHeight="1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9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</row>
    <row r="501" spans="1:36" ht="15.75" customHeight="1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9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</row>
    <row r="502" spans="1:36" ht="15.75" customHeight="1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9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</row>
    <row r="503" spans="1:36" ht="15.75" customHeight="1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9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</row>
    <row r="504" spans="1:36" ht="15.75" customHeight="1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9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</row>
    <row r="505" spans="1:36" ht="15.75" customHeight="1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9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</row>
    <row r="506" spans="1:36" ht="15.75" customHeight="1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9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</row>
    <row r="507" spans="1:36" ht="15.75" customHeight="1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9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</row>
    <row r="508" spans="1:36" ht="15.75" customHeight="1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9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</row>
    <row r="509" spans="1:36" ht="15.75" customHeight="1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9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</row>
    <row r="510" spans="1:36" ht="15.75" customHeight="1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9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</row>
    <row r="511" spans="1:36" ht="15.75" customHeight="1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9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</row>
    <row r="512" spans="1:36" ht="15.75" customHeight="1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9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</row>
    <row r="513" spans="1:36" ht="15.75" customHeight="1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9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</row>
    <row r="514" spans="1:36" ht="15.75" customHeight="1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9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</row>
    <row r="515" spans="1:36" ht="15.75" customHeight="1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9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</row>
    <row r="516" spans="1:36" ht="15.75" customHeight="1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9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</row>
    <row r="517" spans="1:36" ht="15.75" customHeight="1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9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</row>
    <row r="518" spans="1:36" ht="15.75" customHeight="1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9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</row>
    <row r="519" spans="1:36" ht="15.75" customHeight="1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9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</row>
    <row r="520" spans="1:36" ht="15.75" customHeight="1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9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</row>
    <row r="521" spans="1:36" ht="15.75" customHeight="1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9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</row>
    <row r="522" spans="1:36" ht="15.75" customHeight="1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9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</row>
    <row r="523" spans="1:36" ht="15.75" customHeight="1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9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</row>
    <row r="524" spans="1:36" ht="15.75" customHeight="1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9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</row>
    <row r="525" spans="1:36" ht="15.75" customHeight="1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9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</row>
    <row r="526" spans="1:36" ht="15.75" customHeight="1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9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</row>
    <row r="527" spans="1:36" ht="15.75" customHeight="1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9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</row>
    <row r="528" spans="1:36" ht="15.75" customHeight="1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9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</row>
    <row r="529" spans="1:36" ht="15.75" customHeight="1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9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</row>
    <row r="530" spans="1:36" ht="15.75" customHeight="1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9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</row>
    <row r="531" spans="1:36" ht="15.75" customHeight="1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9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</row>
    <row r="532" spans="1:36" ht="15.75" customHeight="1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9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</row>
    <row r="533" spans="1:36" ht="15.75" customHeight="1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9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</row>
    <row r="534" spans="1:36" ht="15.75" customHeight="1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9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</row>
    <row r="535" spans="1:36" ht="15.75" customHeight="1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9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</row>
    <row r="536" spans="1:36" ht="15.75" customHeight="1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9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</row>
    <row r="537" spans="1:36" ht="15.75" customHeight="1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9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</row>
    <row r="538" spans="1:36" ht="15.75" customHeight="1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9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</row>
    <row r="539" spans="1:36" ht="15.75" customHeight="1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9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</row>
    <row r="540" spans="1:36" ht="15.75" customHeight="1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9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</row>
    <row r="541" spans="1:36" ht="15.75" customHeight="1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9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</row>
    <row r="542" spans="1:36" ht="15.75" customHeight="1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9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</row>
    <row r="543" spans="1:36" ht="15.75" customHeight="1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9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</row>
    <row r="544" spans="1:36" ht="15.75" customHeight="1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9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</row>
    <row r="545" spans="1:36" ht="15.75" customHeight="1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9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</row>
    <row r="546" spans="1:36" ht="15.75" customHeight="1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9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</row>
    <row r="547" spans="1:36" ht="15.75" customHeight="1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9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</row>
    <row r="548" spans="1:36" ht="15.75" customHeight="1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9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</row>
    <row r="549" spans="1:36" ht="15.75" customHeight="1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9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</row>
    <row r="550" spans="1:36" ht="15.75" customHeight="1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9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</row>
    <row r="551" spans="1:36" ht="15.75" customHeight="1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9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</row>
    <row r="552" spans="1:36" ht="15.75" customHeight="1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9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</row>
    <row r="553" spans="1:36" ht="15.75" customHeight="1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9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</row>
    <row r="554" spans="1:36" ht="15.75" customHeight="1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9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</row>
    <row r="555" spans="1:36" ht="15.75" customHeight="1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9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</row>
    <row r="556" spans="1:36" ht="15.75" customHeight="1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9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</row>
    <row r="557" spans="1:36" ht="15.75" customHeight="1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9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</row>
    <row r="558" spans="1:36" ht="15.75" customHeight="1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9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</row>
    <row r="559" spans="1:36" ht="15.75" customHeight="1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9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</row>
    <row r="560" spans="1:36" ht="15.75" customHeight="1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9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</row>
    <row r="561" spans="1:36" ht="15.75" customHeight="1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9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</row>
    <row r="562" spans="1:36" ht="15.75" customHeight="1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9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</row>
    <row r="563" spans="1:36" ht="15.75" customHeight="1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9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</row>
    <row r="564" spans="1:36" ht="15.75" customHeight="1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9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</row>
    <row r="565" spans="1:36" ht="15.75" customHeight="1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9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</row>
    <row r="566" spans="1:36" ht="15.75" customHeight="1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9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</row>
    <row r="567" spans="1:36" ht="15.75" customHeight="1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9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</row>
    <row r="568" spans="1:36" ht="15.75" customHeight="1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9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</row>
    <row r="569" spans="1:36" ht="15.75" customHeight="1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9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</row>
    <row r="570" spans="1:36" ht="15.75" customHeight="1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9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</row>
    <row r="571" spans="1:36" ht="15.75" customHeight="1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9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</row>
    <row r="572" spans="1:36" ht="15.75" customHeight="1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9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</row>
    <row r="573" spans="1:36" ht="15.75" customHeight="1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9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</row>
    <row r="574" spans="1:36" ht="15.75" customHeight="1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9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</row>
    <row r="575" spans="1:36" ht="15.75" customHeight="1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9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</row>
    <row r="576" spans="1:36" ht="15.75" customHeight="1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9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</row>
    <row r="577" spans="1:36" ht="15.75" customHeight="1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9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</row>
    <row r="578" spans="1:36" ht="15.75" customHeight="1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9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</row>
    <row r="579" spans="1:36" ht="15.75" customHeight="1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9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</row>
    <row r="580" spans="1:36" ht="15.75" customHeight="1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9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</row>
    <row r="581" spans="1:36" ht="15.75" customHeight="1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9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</row>
    <row r="582" spans="1:36" ht="15.75" customHeight="1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9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</row>
    <row r="583" spans="1:36" ht="15.75" customHeight="1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9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</row>
    <row r="584" spans="1:36" ht="15.75" customHeight="1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9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</row>
    <row r="585" spans="1:36" ht="15.75" customHeight="1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9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</row>
    <row r="586" spans="1:36" ht="15.75" customHeight="1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9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</row>
    <row r="587" spans="1:36" ht="15.75" customHeight="1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9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</row>
    <row r="588" spans="1:36" ht="15.75" customHeight="1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9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</row>
    <row r="589" spans="1:36" ht="15.75" customHeight="1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9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</row>
    <row r="590" spans="1:36" ht="15.75" customHeight="1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9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</row>
    <row r="591" spans="1:36" ht="15.75" customHeight="1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9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</row>
    <row r="592" spans="1:36" ht="15.75" customHeight="1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9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</row>
    <row r="593" spans="1:36" ht="15.75" customHeight="1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9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</row>
    <row r="594" spans="1:36" ht="15.75" customHeight="1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9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</row>
    <row r="595" spans="1:36" ht="15.75" customHeight="1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9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</row>
    <row r="596" spans="1:36" ht="15.75" customHeight="1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9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</row>
    <row r="597" spans="1:36" ht="15.75" customHeight="1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9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</row>
    <row r="598" spans="1:36" ht="15.75" customHeight="1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9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</row>
    <row r="599" spans="1:36" ht="15.75" customHeight="1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9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</row>
    <row r="600" spans="1:36" ht="15.75" customHeight="1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9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</row>
    <row r="601" spans="1:36" ht="15.75" customHeight="1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9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</row>
    <row r="602" spans="1:36" ht="15.75" customHeight="1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9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</row>
    <row r="603" spans="1:36" ht="15.75" customHeight="1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9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</row>
    <row r="604" spans="1:36" ht="15.75" customHeight="1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9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</row>
    <row r="605" spans="1:36" ht="15.75" customHeight="1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9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</row>
    <row r="606" spans="1:36" ht="15.75" customHeight="1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9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</row>
    <row r="607" spans="1:36" ht="15.75" customHeight="1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9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</row>
    <row r="608" spans="1:36" ht="15.75" customHeight="1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9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</row>
    <row r="609" spans="1:36" ht="15.75" customHeight="1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9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</row>
    <row r="610" spans="1:36" ht="15.75" customHeight="1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9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</row>
    <row r="611" spans="1:36" ht="15.75" customHeight="1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9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</row>
    <row r="612" spans="1:36" ht="15.75" customHeight="1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9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</row>
    <row r="613" spans="1:36" ht="15.75" customHeight="1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9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</row>
    <row r="614" spans="1:36" ht="15.75" customHeight="1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9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</row>
    <row r="615" spans="1:36" ht="15.75" customHeight="1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9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</row>
    <row r="616" spans="1:36" ht="15.75" customHeight="1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9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</row>
    <row r="617" spans="1:36" ht="15.75" customHeight="1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9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</row>
    <row r="618" spans="1:36" ht="15.75" customHeight="1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9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</row>
    <row r="619" spans="1:36" ht="15.75" customHeight="1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9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</row>
    <row r="620" spans="1:36" ht="15.75" customHeight="1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9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</row>
    <row r="621" spans="1:36" ht="15.75" customHeight="1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9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</row>
    <row r="622" spans="1:36" ht="15.75" customHeight="1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9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</row>
    <row r="623" spans="1:36" ht="15.75" customHeight="1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9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</row>
    <row r="624" spans="1:36" ht="15.75" customHeight="1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9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</row>
    <row r="625" spans="1:36" ht="15.75" customHeight="1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9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</row>
    <row r="626" spans="1:36" ht="15.75" customHeight="1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9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</row>
    <row r="627" spans="1:36" ht="15.75" customHeight="1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9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</row>
    <row r="628" spans="1:36" ht="15.75" customHeight="1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9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</row>
    <row r="629" spans="1:36" ht="15.75" customHeight="1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9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</row>
    <row r="630" spans="1:36" ht="15.75" customHeight="1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9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</row>
    <row r="631" spans="1:36" ht="15.75" customHeight="1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9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</row>
    <row r="632" spans="1:36" ht="15.75" customHeight="1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9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</row>
    <row r="633" spans="1:36" ht="15.75" customHeight="1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9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</row>
    <row r="634" spans="1:36" ht="15.75" customHeight="1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9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</row>
    <row r="635" spans="1:36" ht="15.75" customHeight="1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9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</row>
    <row r="636" spans="1:36" ht="15.75" customHeight="1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9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</row>
    <row r="637" spans="1:36" ht="15.75" customHeight="1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9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</row>
    <row r="638" spans="1:36" ht="15.75" customHeight="1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9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</row>
    <row r="639" spans="1:36" ht="15.75" customHeight="1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9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</row>
    <row r="640" spans="1:36" ht="15.75" customHeight="1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9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</row>
    <row r="641" spans="1:36" ht="15.75" customHeight="1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9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</row>
    <row r="642" spans="1:36" ht="15.75" customHeight="1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9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</row>
    <row r="643" spans="1:36" ht="15.75" customHeight="1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9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</row>
    <row r="644" spans="1:36" ht="15.75" customHeight="1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9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</row>
    <row r="645" spans="1:36" ht="15.75" customHeight="1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9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</row>
    <row r="646" spans="1:36" ht="15.75" customHeight="1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9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</row>
    <row r="647" spans="1:36" ht="15.75" customHeight="1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9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</row>
    <row r="648" spans="1:36" ht="15.75" customHeight="1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9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</row>
    <row r="649" spans="1:36" ht="15.75" customHeight="1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9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</row>
    <row r="650" spans="1:36" ht="15.75" customHeight="1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9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</row>
    <row r="651" spans="1:36" ht="15.75" customHeight="1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9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</row>
    <row r="652" spans="1:36" ht="15.75" customHeight="1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9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</row>
    <row r="653" spans="1:36" ht="15.75" customHeight="1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9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</row>
    <row r="654" spans="1:36" ht="15.75" customHeight="1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9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</row>
    <row r="655" spans="1:36" ht="15.75" customHeight="1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9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</row>
    <row r="656" spans="1:36" ht="15.75" customHeight="1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9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</row>
    <row r="657" spans="1:36" ht="15.75" customHeight="1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9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</row>
    <row r="658" spans="1:36" ht="15.75" customHeight="1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9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</row>
    <row r="659" spans="1:36" ht="15.75" customHeight="1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9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</row>
    <row r="660" spans="1:36" ht="15.75" customHeight="1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9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</row>
    <row r="661" spans="1:36" ht="15.75" customHeight="1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9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</row>
    <row r="662" spans="1:36" ht="15.75" customHeight="1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9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</row>
    <row r="663" spans="1:36" ht="15.75" customHeight="1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9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</row>
    <row r="664" spans="1:36" ht="15.75" customHeight="1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9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</row>
    <row r="665" spans="1:36" ht="15.75" customHeight="1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9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</row>
    <row r="666" spans="1:36" ht="15.75" customHeight="1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9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</row>
    <row r="667" spans="1:36" ht="15.75" customHeight="1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9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</row>
    <row r="668" spans="1:36" ht="15.75" customHeight="1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9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</row>
    <row r="669" spans="1:36" ht="15.75" customHeight="1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9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</row>
    <row r="670" spans="1:36" ht="15.75" customHeight="1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9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</row>
    <row r="671" spans="1:36" ht="15.75" customHeight="1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9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</row>
    <row r="672" spans="1:36" ht="15.75" customHeight="1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9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</row>
    <row r="673" spans="1:36" ht="15.75" customHeight="1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9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</row>
    <row r="674" spans="1:36" ht="15.75" customHeight="1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9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</row>
    <row r="675" spans="1:36" ht="15.75" customHeight="1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9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</row>
    <row r="676" spans="1:36" ht="15.75" customHeight="1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9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</row>
    <row r="677" spans="1:36" ht="15.75" customHeight="1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9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</row>
    <row r="678" spans="1:36" ht="15.75" customHeight="1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9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</row>
    <row r="679" spans="1:36" ht="15.75" customHeight="1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9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</row>
    <row r="680" spans="1:36" ht="15.75" customHeight="1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9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</row>
    <row r="681" spans="1:36" ht="15.75" customHeight="1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9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</row>
    <row r="682" spans="1:36" ht="15.75" customHeight="1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9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</row>
    <row r="683" spans="1:36" ht="15.75" customHeight="1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9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</row>
    <row r="684" spans="1:36" ht="15.75" customHeight="1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9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</row>
    <row r="685" spans="1:36" ht="15.75" customHeight="1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9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</row>
    <row r="686" spans="1:36" ht="15.75" customHeight="1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9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</row>
    <row r="687" spans="1:36" ht="15.75" customHeight="1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9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</row>
    <row r="688" spans="1:36" ht="15.75" customHeight="1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9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</row>
    <row r="689" spans="1:36" ht="15.75" customHeight="1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9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</row>
    <row r="690" spans="1:36" ht="15.75" customHeight="1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9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</row>
    <row r="691" spans="1:36" ht="15.75" customHeight="1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9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</row>
    <row r="692" spans="1:36" ht="15.75" customHeight="1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9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</row>
    <row r="693" spans="1:36" ht="15.75" customHeight="1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9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</row>
    <row r="694" spans="1:36" ht="15.75" customHeight="1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9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</row>
    <row r="695" spans="1:36" ht="15.75" customHeight="1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9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</row>
    <row r="696" spans="1:36" ht="15.75" customHeight="1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9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</row>
    <row r="697" spans="1:36" ht="15.75" customHeight="1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9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</row>
    <row r="698" spans="1:36" ht="15.75" customHeight="1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9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</row>
    <row r="699" spans="1:36" ht="15.75" customHeight="1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9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</row>
    <row r="700" spans="1:36" ht="15.75" customHeight="1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9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</row>
    <row r="701" spans="1:36" ht="15.75" customHeight="1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9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</row>
    <row r="702" spans="1:36" ht="15.75" customHeight="1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9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</row>
    <row r="703" spans="1:36" ht="15.75" customHeight="1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9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</row>
    <row r="704" spans="1:36" ht="15.75" customHeight="1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9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</row>
    <row r="705" spans="1:36" ht="15.75" customHeight="1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9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</row>
    <row r="706" spans="1:36" ht="15.75" customHeight="1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9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</row>
    <row r="707" spans="1:36" ht="15.75" customHeight="1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9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</row>
    <row r="708" spans="1:36" ht="15.75" customHeight="1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9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</row>
    <row r="709" spans="1:36" ht="15.75" customHeight="1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9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</row>
    <row r="710" spans="1:36" ht="15.75" customHeight="1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9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</row>
    <row r="711" spans="1:36" ht="15.75" customHeight="1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9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</row>
    <row r="712" spans="1:36" ht="15.75" customHeight="1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9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</row>
    <row r="713" spans="1:36" ht="15.75" customHeight="1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9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</row>
    <row r="714" spans="1:36" ht="15.75" customHeight="1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9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</row>
    <row r="715" spans="1:36" ht="15.75" customHeight="1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9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</row>
    <row r="716" spans="1:36" ht="15.75" customHeight="1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9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</row>
    <row r="717" spans="1:36" ht="15.75" customHeight="1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9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</row>
    <row r="718" spans="1:36" ht="15.75" customHeight="1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9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</row>
    <row r="719" spans="1:36" ht="15.75" customHeight="1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9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</row>
    <row r="720" spans="1:36" ht="15.75" customHeight="1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9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</row>
    <row r="721" spans="1:36" ht="15.75" customHeight="1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9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</row>
    <row r="722" spans="1:36" ht="15.75" customHeight="1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9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</row>
    <row r="723" spans="1:36" ht="15.75" customHeight="1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9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</row>
    <row r="724" spans="1:36" ht="15.75" customHeight="1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9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</row>
    <row r="725" spans="1:36" ht="15.75" customHeight="1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9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</row>
    <row r="726" spans="1:36" ht="15.75" customHeight="1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9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</row>
    <row r="727" spans="1:36" ht="15.75" customHeight="1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9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</row>
    <row r="728" spans="1:36" ht="15.75" customHeight="1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9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</row>
    <row r="729" spans="1:36" ht="15.75" customHeight="1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9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</row>
    <row r="730" spans="1:36" ht="15.75" customHeight="1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9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</row>
    <row r="731" spans="1:36" ht="15.75" customHeight="1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9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</row>
    <row r="732" spans="1:36" ht="15.75" customHeight="1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9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</row>
    <row r="733" spans="1:36" ht="15.75" customHeight="1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9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</row>
    <row r="734" spans="1:36" ht="15.75" customHeight="1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9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</row>
    <row r="735" spans="1:36" ht="15.75" customHeight="1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9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</row>
    <row r="736" spans="1:36" ht="15.75" customHeight="1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9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</row>
    <row r="737" spans="1:36" ht="15.75" customHeight="1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9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</row>
    <row r="738" spans="1:36" ht="15.75" customHeight="1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9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</row>
    <row r="739" spans="1:36" ht="15.75" customHeight="1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9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</row>
    <row r="740" spans="1:36" ht="15.75" customHeight="1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9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</row>
    <row r="741" spans="1:36" ht="15.75" customHeight="1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9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</row>
    <row r="742" spans="1:36" ht="15.75" customHeight="1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9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</row>
    <row r="743" spans="1:36" ht="15.75" customHeight="1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9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</row>
    <row r="744" spans="1:36" ht="15.75" customHeight="1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9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</row>
    <row r="745" spans="1:36" ht="15.75" customHeight="1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9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</row>
    <row r="746" spans="1:36" ht="15.75" customHeight="1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9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</row>
    <row r="747" spans="1:36" ht="15.75" customHeight="1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9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</row>
    <row r="748" spans="1:36" ht="15.75" customHeight="1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9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</row>
    <row r="749" spans="1:36" ht="15.75" customHeight="1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9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</row>
    <row r="750" spans="1:36" ht="15.75" customHeight="1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9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</row>
    <row r="751" spans="1:36" ht="15.75" customHeight="1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9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</row>
    <row r="752" spans="1:36" ht="15.75" customHeight="1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9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</row>
    <row r="753" spans="1:36" ht="15.75" customHeight="1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9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</row>
    <row r="754" spans="1:36" ht="15.75" customHeight="1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9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</row>
    <row r="755" spans="1:36" ht="15.75" customHeight="1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9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</row>
    <row r="756" spans="1:36" ht="15.75" customHeight="1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9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</row>
    <row r="757" spans="1:36" ht="15.75" customHeight="1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9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</row>
    <row r="758" spans="1:36" ht="15.75" customHeight="1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9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</row>
    <row r="759" spans="1:36" ht="15.75" customHeight="1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9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</row>
    <row r="760" spans="1:36" ht="15.75" customHeight="1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9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</row>
    <row r="761" spans="1:36" ht="15.75" customHeight="1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9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</row>
    <row r="762" spans="1:36" ht="15.75" customHeight="1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9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</row>
    <row r="763" spans="1:36" ht="15.75" customHeight="1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9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</row>
    <row r="764" spans="1:36" ht="15.75" customHeight="1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9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</row>
    <row r="765" spans="1:36" ht="15.75" customHeight="1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9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</row>
    <row r="766" spans="1:36" ht="15.75" customHeight="1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9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</row>
    <row r="767" spans="1:36" ht="15.75" customHeight="1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9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</row>
    <row r="768" spans="1:36" ht="15.75" customHeight="1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9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</row>
    <row r="769" spans="1:36" ht="15.75" customHeight="1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9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</row>
    <row r="770" spans="1:36" ht="15.75" customHeight="1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9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</row>
    <row r="771" spans="1:36" ht="15.75" customHeight="1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9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</row>
    <row r="772" spans="1:36" ht="15.75" customHeight="1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9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</row>
    <row r="773" spans="1:36" ht="15.75" customHeight="1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9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</row>
    <row r="774" spans="1:36" ht="15.75" customHeight="1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9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</row>
    <row r="775" spans="1:36" ht="15.75" customHeight="1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9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</row>
    <row r="776" spans="1:36" ht="15.75" customHeight="1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9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</row>
    <row r="777" spans="1:36" ht="15.75" customHeight="1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9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</row>
    <row r="778" spans="1:36" ht="15.75" customHeight="1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9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</row>
    <row r="779" spans="1:36" ht="15.75" customHeight="1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9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</row>
    <row r="780" spans="1:36" ht="15.75" customHeight="1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9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</row>
    <row r="781" spans="1:36" ht="15.75" customHeight="1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9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</row>
    <row r="782" spans="1:36" ht="15.75" customHeight="1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9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</row>
    <row r="783" spans="1:36" ht="15.75" customHeight="1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9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</row>
    <row r="784" spans="1:36" ht="15.75" customHeight="1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9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</row>
    <row r="785" spans="1:36" ht="15.75" customHeight="1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9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</row>
    <row r="786" spans="1:36" ht="15.75" customHeight="1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9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</row>
    <row r="787" spans="1:36" ht="15.75" customHeight="1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9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</row>
    <row r="788" spans="1:36" ht="15.75" customHeight="1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9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</row>
    <row r="789" spans="1:36" ht="15.75" customHeight="1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9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</row>
    <row r="790" spans="1:36" ht="15.75" customHeight="1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9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</row>
    <row r="791" spans="1:36" ht="15.75" customHeight="1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9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</row>
    <row r="792" spans="1:36" ht="15.75" customHeight="1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9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</row>
    <row r="793" spans="1:36" ht="15.75" customHeight="1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9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</row>
    <row r="794" spans="1:36" ht="15.75" customHeight="1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9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</row>
    <row r="795" spans="1:36" ht="15.75" customHeight="1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9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</row>
    <row r="796" spans="1:36" ht="15.75" customHeight="1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9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</row>
    <row r="797" spans="1:36" ht="15.75" customHeight="1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9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</row>
    <row r="798" spans="1:36" ht="15.75" customHeight="1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9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</row>
    <row r="799" spans="1:36" ht="15.75" customHeight="1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9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</row>
    <row r="800" spans="1:36" ht="15.75" customHeight="1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9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</row>
    <row r="801" spans="1:36" ht="15.75" customHeight="1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9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</row>
    <row r="802" spans="1:36" ht="15.75" customHeight="1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9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</row>
    <row r="803" spans="1:36" ht="15.75" customHeight="1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9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</row>
    <row r="804" spans="1:36" ht="15.75" customHeight="1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9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</row>
    <row r="805" spans="1:36" ht="15.75" customHeight="1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9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</row>
    <row r="806" spans="1:36" ht="15.75" customHeight="1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9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</row>
    <row r="807" spans="1:36" ht="15.75" customHeight="1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9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</row>
    <row r="808" spans="1:36" ht="15.75" customHeight="1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9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</row>
    <row r="809" spans="1:36" ht="15.75" customHeight="1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9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</row>
    <row r="810" spans="1:36" ht="15.75" customHeight="1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9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</row>
    <row r="811" spans="1:36" ht="15.75" customHeight="1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9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</row>
    <row r="812" spans="1:36" ht="15.75" customHeight="1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9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</row>
    <row r="813" spans="1:36" ht="15.75" customHeight="1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9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</row>
    <row r="814" spans="1:36" ht="15.75" customHeight="1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9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</row>
    <row r="815" spans="1:36" ht="15.75" customHeight="1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9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</row>
    <row r="816" spans="1:36" ht="15.75" customHeight="1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9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</row>
    <row r="817" spans="1:36" ht="15.75" customHeight="1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9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</row>
    <row r="818" spans="1:36" ht="15.75" customHeight="1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9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</row>
    <row r="819" spans="1:36" ht="15.75" customHeight="1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9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</row>
    <row r="820" spans="1:36" ht="15.75" customHeight="1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9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</row>
    <row r="821" spans="1:36" ht="15.75" customHeight="1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9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</row>
    <row r="822" spans="1:36" ht="15.75" customHeight="1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9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</row>
    <row r="823" spans="1:36" ht="15.75" customHeight="1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9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</row>
    <row r="824" spans="1:36" ht="15.75" customHeight="1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9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</row>
    <row r="825" spans="1:36" ht="15.75" customHeight="1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9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</row>
    <row r="826" spans="1:36" ht="15.75" customHeight="1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9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</row>
    <row r="827" spans="1:36" ht="15.75" customHeight="1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9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</row>
    <row r="828" spans="1:36" ht="15.75" customHeight="1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9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</row>
    <row r="829" spans="1:36" ht="15.75" customHeight="1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9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</row>
    <row r="830" spans="1:36" ht="15.75" customHeight="1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9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</row>
    <row r="831" spans="1:36" ht="15.75" customHeight="1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9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</row>
    <row r="832" spans="1:36" ht="15.75" customHeight="1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9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</row>
    <row r="833" spans="1:36" ht="15.75" customHeight="1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9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</row>
    <row r="834" spans="1:36" ht="15.75" customHeight="1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9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</row>
    <row r="835" spans="1:36" ht="15.75" customHeight="1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9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</row>
    <row r="836" spans="1:36" ht="15.75" customHeight="1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9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</row>
    <row r="837" spans="1:36" ht="15.75" customHeight="1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9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</row>
    <row r="838" spans="1:36" ht="15.75" customHeight="1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9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</row>
    <row r="839" spans="1:36" ht="15.75" customHeight="1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9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</row>
    <row r="840" spans="1:36" ht="15.75" customHeight="1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9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</row>
    <row r="841" spans="1:36" ht="15.75" customHeight="1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9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</row>
    <row r="842" spans="1:36" ht="15.75" customHeight="1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9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</row>
    <row r="843" spans="1:36" ht="15.75" customHeight="1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9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</row>
    <row r="844" spans="1:36" ht="15.75" customHeight="1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9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</row>
    <row r="845" spans="1:36" ht="15.75" customHeight="1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9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</row>
    <row r="846" spans="1:36" ht="15.75" customHeight="1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9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</row>
    <row r="847" spans="1:36" ht="15.75" customHeight="1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9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</row>
    <row r="848" spans="1:36" ht="15.75" customHeight="1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9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</row>
    <row r="849" spans="1:36" ht="15.75" customHeight="1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9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</row>
    <row r="850" spans="1:36" ht="15.75" customHeight="1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9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</row>
    <row r="851" spans="1:36" ht="15.75" customHeight="1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9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</row>
    <row r="852" spans="1:36" ht="15.75" customHeight="1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9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</row>
    <row r="853" spans="1:36" ht="15.75" customHeight="1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9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</row>
    <row r="854" spans="1:36" ht="15.75" customHeight="1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9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</row>
    <row r="855" spans="1:36" ht="15.75" customHeight="1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9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</row>
    <row r="856" spans="1:36" ht="15.75" customHeight="1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9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</row>
    <row r="857" spans="1:36" ht="15.75" customHeight="1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9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</row>
    <row r="858" spans="1:36" ht="15.75" customHeight="1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9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</row>
    <row r="859" spans="1:36" ht="15.75" customHeight="1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9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</row>
    <row r="860" spans="1:36" ht="15.75" customHeight="1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9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</row>
    <row r="861" spans="1:36" ht="15.75" customHeight="1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9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</row>
    <row r="862" spans="1:36" ht="15.75" customHeight="1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9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</row>
    <row r="863" spans="1:36" ht="15.75" customHeight="1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9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</row>
    <row r="864" spans="1:36" ht="15.75" customHeight="1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9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</row>
    <row r="865" spans="1:36" ht="15.75" customHeight="1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9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</row>
    <row r="866" spans="1:36" ht="15.75" customHeight="1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9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</row>
    <row r="867" spans="1:36" ht="15.75" customHeight="1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9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</row>
    <row r="868" spans="1:36" ht="15.75" customHeight="1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9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</row>
    <row r="869" spans="1:36" ht="15.75" customHeight="1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9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</row>
    <row r="870" spans="1:36" ht="15.75" customHeight="1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9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</row>
    <row r="871" spans="1:36" ht="15.75" customHeight="1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9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</row>
    <row r="872" spans="1:36" ht="15.75" customHeight="1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9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</row>
    <row r="873" spans="1:36" ht="15.75" customHeight="1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9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</row>
    <row r="874" spans="1:36" ht="15.75" customHeight="1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9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</row>
    <row r="875" spans="1:36" ht="15.75" customHeight="1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9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</row>
    <row r="876" spans="1:36" ht="15.75" customHeight="1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9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</row>
    <row r="877" spans="1:36" ht="15.75" customHeight="1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9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</row>
    <row r="878" spans="1:36" ht="15.75" customHeight="1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9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</row>
    <row r="879" spans="1:36" ht="15.75" customHeight="1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9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</row>
    <row r="880" spans="1:36" ht="15.75" customHeight="1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9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</row>
    <row r="881" spans="1:36" ht="15.75" customHeight="1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9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</row>
    <row r="882" spans="1:36" ht="15.75" customHeight="1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9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</row>
    <row r="883" spans="1:36" ht="15.75" customHeight="1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9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</row>
    <row r="884" spans="1:36" ht="15.75" customHeight="1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9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</row>
    <row r="885" spans="1:36" ht="15.75" customHeight="1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9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</row>
    <row r="886" spans="1:36" ht="15.75" customHeight="1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9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</row>
    <row r="887" spans="1:36" ht="15.75" customHeight="1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9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</row>
    <row r="888" spans="1:36" ht="15.75" customHeight="1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9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</row>
    <row r="889" spans="1:36" ht="15.75" customHeight="1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9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</row>
    <row r="890" spans="1:36" ht="15.75" customHeight="1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9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</row>
    <row r="891" spans="1:36" ht="15.75" customHeight="1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9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</row>
    <row r="892" spans="1:36" ht="15.75" customHeight="1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9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</row>
    <row r="893" spans="1:36" ht="15.75" customHeight="1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9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</row>
    <row r="894" spans="1:36" ht="15.75" customHeight="1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9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</row>
    <row r="895" spans="1:36" ht="15.75" customHeight="1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9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</row>
    <row r="896" spans="1:36" ht="15.75" customHeight="1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9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</row>
    <row r="897" spans="1:36" ht="15.75" customHeight="1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9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</row>
    <row r="898" spans="1:36" ht="15.75" customHeight="1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9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</row>
    <row r="899" spans="1:36" ht="15.75" customHeight="1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9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</row>
    <row r="900" spans="1:36" ht="15.75" customHeight="1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9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</row>
    <row r="901" spans="1:36" ht="15.75" customHeight="1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9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</row>
    <row r="902" spans="1:36" ht="15.75" customHeight="1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9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</row>
    <row r="903" spans="1:36" ht="15.75" customHeight="1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9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</row>
    <row r="904" spans="1:36" ht="15.75" customHeight="1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9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</row>
    <row r="905" spans="1:36" ht="15.75" customHeight="1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9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</row>
    <row r="906" spans="1:36" ht="15.75" customHeight="1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9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</row>
    <row r="907" spans="1:36" ht="15.75" customHeight="1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9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</row>
    <row r="908" spans="1:36" ht="15.75" customHeight="1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9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</row>
    <row r="909" spans="1:36" ht="15.75" customHeight="1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9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</row>
    <row r="910" spans="1:36" ht="15.75" customHeight="1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9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</row>
    <row r="911" spans="1:36" ht="15.75" customHeight="1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9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</row>
    <row r="912" spans="1:36" ht="15.75" customHeight="1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9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</row>
    <row r="913" spans="1:36" ht="15.75" customHeight="1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9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</row>
    <row r="914" spans="1:36" ht="15.75" customHeight="1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9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</row>
    <row r="915" spans="1:36" ht="15.75" customHeight="1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9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</row>
    <row r="916" spans="1:36" ht="15.75" customHeight="1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9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</row>
    <row r="917" spans="1:36" ht="15.75" customHeight="1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9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</row>
    <row r="918" spans="1:36" ht="15.75" customHeight="1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9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</row>
    <row r="919" spans="1:36" ht="15.75" customHeight="1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9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</row>
    <row r="920" spans="1:36" ht="15.75" customHeight="1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9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</row>
    <row r="921" spans="1:36" ht="15.75" customHeight="1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9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</row>
    <row r="922" spans="1:36" ht="15.75" customHeight="1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9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</row>
    <row r="923" spans="1:36" ht="15.75" customHeight="1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9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</row>
    <row r="924" spans="1:36" ht="15.75" customHeight="1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9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</row>
    <row r="925" spans="1:36" ht="15.75" customHeight="1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9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</row>
    <row r="926" spans="1:36" ht="15.75" customHeight="1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9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</row>
    <row r="927" spans="1:36" ht="15.75" customHeight="1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9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</row>
    <row r="928" spans="1:36" ht="15.75" customHeight="1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9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</row>
    <row r="929" spans="1:36" ht="15.75" customHeight="1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9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</row>
    <row r="930" spans="1:36" ht="15.75" customHeight="1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9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</row>
    <row r="931" spans="1:36" ht="15.75" customHeight="1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9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</row>
    <row r="932" spans="1:36" ht="15.75" customHeight="1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9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</row>
    <row r="933" spans="1:36" ht="15.75" customHeight="1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9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</row>
    <row r="934" spans="1:36" ht="15.75" customHeight="1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9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</row>
    <row r="935" spans="1:36" ht="15.75" customHeight="1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9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</row>
    <row r="936" spans="1:36" ht="15.75" customHeight="1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9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</row>
    <row r="937" spans="1:36" ht="15.75" customHeight="1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9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</row>
    <row r="938" spans="1:36" ht="15.75" customHeight="1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9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</row>
    <row r="939" spans="1:36" ht="15.75" customHeight="1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9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</row>
    <row r="940" spans="1:36" ht="15.75" customHeight="1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9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</row>
    <row r="941" spans="1:36" ht="15.75" customHeight="1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9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</row>
    <row r="942" spans="1:36" ht="15.75" customHeight="1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9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</row>
    <row r="943" spans="1:36" ht="15.75" customHeight="1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9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</row>
    <row r="944" spans="1:36" ht="15.75" customHeight="1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9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</row>
    <row r="945" spans="1:36" ht="15.75" customHeight="1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9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</row>
    <row r="946" spans="1:36" ht="15.75" customHeight="1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9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</row>
    <row r="947" spans="1:36" ht="15.75" customHeight="1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9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</row>
    <row r="948" spans="1:36" ht="15.75" customHeight="1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9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</row>
    <row r="949" spans="1:36" ht="15.75" customHeight="1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9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</row>
    <row r="950" spans="1:36" ht="15.75" customHeight="1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9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</row>
    <row r="951" spans="1:36" ht="15.75" customHeight="1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9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</row>
    <row r="952" spans="1:36" ht="15.75" customHeight="1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9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</row>
    <row r="953" spans="1:36" ht="15.75" customHeight="1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9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</row>
    <row r="954" spans="1:36" ht="15.75" customHeight="1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9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</row>
    <row r="955" spans="1:36" ht="15.75" customHeight="1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9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</row>
    <row r="956" spans="1:36" ht="15.75" customHeight="1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9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</row>
    <row r="957" spans="1:36" ht="15.75" customHeight="1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9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</row>
    <row r="958" spans="1:36" ht="15.75" customHeight="1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9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</row>
    <row r="959" spans="1:36" ht="15.75" customHeight="1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9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</row>
    <row r="960" spans="1:36" ht="15.75" customHeight="1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9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</row>
    <row r="961" spans="1:36" ht="15.75" customHeight="1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9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</row>
    <row r="962" spans="1:36" ht="15.75" customHeight="1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9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</row>
    <row r="963" spans="1:36" ht="15.75" customHeight="1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9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</row>
    <row r="964" spans="1:36" ht="15.75" customHeight="1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9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</row>
    <row r="965" spans="1:36" ht="15.75" customHeight="1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9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</row>
    <row r="966" spans="1:36" ht="15.75" customHeight="1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9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</row>
    <row r="967" spans="1:36" ht="15.75" customHeight="1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9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</row>
    <row r="968" spans="1:36" ht="15.75" customHeight="1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9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</row>
    <row r="969" spans="1:36" ht="15.75" customHeight="1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9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</row>
    <row r="970" spans="1:36" ht="15.75" customHeight="1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9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</row>
    <row r="971" spans="1:36" ht="15.75" customHeight="1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9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</row>
    <row r="972" spans="1:36" ht="15.75" customHeight="1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9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</row>
    <row r="973" spans="1:36" ht="15.75" customHeight="1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9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</row>
    <row r="974" spans="1:36" ht="15.75" customHeight="1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9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</row>
    <row r="975" spans="1:36" ht="15.75" customHeight="1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9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</row>
    <row r="976" spans="1:36" ht="15.75" customHeight="1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9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</row>
    <row r="977" spans="1:36" ht="15.75" customHeight="1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9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</row>
    <row r="978" spans="1:36" ht="15.75" customHeight="1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9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</row>
    <row r="979" spans="1:36" ht="15.75" customHeight="1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9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</row>
    <row r="980" spans="1:36" ht="15.75" customHeight="1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9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</row>
    <row r="981" spans="1:36" ht="15.75" customHeight="1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9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</row>
    <row r="982" spans="1:36" ht="15.75" customHeight="1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9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</row>
    <row r="983" spans="1:36" ht="15.75" customHeight="1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9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</row>
    <row r="984" spans="1:36" ht="15.75" customHeight="1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9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</row>
    <row r="985" spans="1:36" ht="15.75" customHeight="1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9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</row>
    <row r="986" spans="1:36" ht="15.75" customHeight="1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9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</row>
    <row r="987" spans="1:36" ht="15.75" customHeight="1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9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</row>
    <row r="988" spans="1:36" ht="15.75" customHeight="1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9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</row>
    <row r="989" spans="1:36" ht="15.75" customHeight="1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9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</row>
    <row r="990" spans="1:36" ht="15.75" customHeight="1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9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</row>
    <row r="991" spans="1:36" ht="15.75" customHeight="1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9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</row>
    <row r="992" spans="1:36" ht="15.75" customHeight="1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9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</row>
    <row r="993" spans="1:36" ht="15.75" customHeight="1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9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</row>
    <row r="994" spans="1:36" ht="15.75" customHeight="1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9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</row>
    <row r="995" spans="1:36" ht="15.75" customHeight="1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9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</row>
    <row r="996" spans="1:36" ht="15.75" customHeight="1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9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</row>
    <row r="997" spans="1:36" ht="15.75" customHeight="1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9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</row>
    <row r="998" spans="1:36" ht="15.75" customHeight="1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9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</row>
    <row r="999" spans="1:36" ht="15.75" customHeight="1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9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</row>
    <row r="1000" spans="1:36" ht="15.75" customHeight="1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9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</row>
    <row r="1001" spans="1:36" ht="15.75" customHeight="1">
      <c r="A1001" s="48"/>
      <c r="B1001" s="48"/>
      <c r="C1001" s="48"/>
      <c r="D1001" s="48"/>
      <c r="E1001" s="48"/>
      <c r="F1001" s="48"/>
      <c r="G1001" s="48"/>
      <c r="H1001" s="48"/>
      <c r="I1001" s="48"/>
      <c r="J1001" s="48"/>
      <c r="K1001" s="48"/>
      <c r="L1001" s="49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</row>
    <row r="1002" spans="1:36" ht="15.75" customHeight="1">
      <c r="A1002" s="48"/>
      <c r="B1002" s="48"/>
      <c r="C1002" s="48"/>
      <c r="D1002" s="48"/>
      <c r="E1002" s="48"/>
      <c r="F1002" s="48"/>
      <c r="G1002" s="48"/>
      <c r="H1002" s="48"/>
      <c r="I1002" s="48"/>
      <c r="J1002" s="48"/>
      <c r="K1002" s="48"/>
      <c r="L1002" s="49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</row>
    <row r="1003" spans="1:36" ht="15.75" customHeight="1">
      <c r="A1003" s="48"/>
      <c r="B1003" s="48"/>
      <c r="C1003" s="48"/>
      <c r="D1003" s="48"/>
      <c r="E1003" s="48"/>
      <c r="F1003" s="48"/>
      <c r="G1003" s="48"/>
      <c r="H1003" s="48"/>
      <c r="I1003" s="48"/>
      <c r="J1003" s="48"/>
      <c r="K1003" s="48"/>
      <c r="L1003" s="49"/>
      <c r="M1003" s="48"/>
      <c r="N1003" s="48"/>
      <c r="O1003" s="48"/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</row>
    <row r="1004" spans="1:36" ht="15.75" customHeight="1">
      <c r="A1004" s="48"/>
      <c r="B1004" s="48"/>
      <c r="C1004" s="48"/>
      <c r="D1004" s="48"/>
      <c r="E1004" s="48"/>
      <c r="F1004" s="48"/>
      <c r="G1004" s="48"/>
      <c r="H1004" s="48"/>
      <c r="I1004" s="48"/>
      <c r="J1004" s="48"/>
      <c r="K1004" s="48"/>
      <c r="L1004" s="49"/>
      <c r="M1004" s="48"/>
      <c r="N1004" s="48"/>
      <c r="O1004" s="48"/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</row>
    <row r="1005" spans="1:36" ht="15.75" customHeight="1">
      <c r="A1005" s="48"/>
      <c r="B1005" s="48"/>
      <c r="C1005" s="48"/>
      <c r="D1005" s="48"/>
      <c r="E1005" s="48"/>
      <c r="F1005" s="48"/>
      <c r="G1005" s="48"/>
      <c r="H1005" s="48"/>
      <c r="I1005" s="48"/>
      <c r="J1005" s="48"/>
      <c r="K1005" s="48"/>
      <c r="L1005" s="49"/>
      <c r="M1005" s="48"/>
      <c r="N1005" s="48"/>
      <c r="O1005" s="48"/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</row>
    <row r="1006" spans="1:36" ht="15.75" customHeight="1">
      <c r="A1006" s="48"/>
      <c r="B1006" s="48"/>
      <c r="C1006" s="48"/>
      <c r="D1006" s="48"/>
      <c r="E1006" s="48"/>
      <c r="F1006" s="48"/>
      <c r="G1006" s="48"/>
      <c r="H1006" s="48"/>
      <c r="I1006" s="48"/>
      <c r="J1006" s="48"/>
      <c r="K1006" s="48"/>
      <c r="L1006" s="49"/>
      <c r="M1006" s="48"/>
      <c r="N1006" s="48"/>
      <c r="O1006" s="48"/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</row>
    <row r="1007" spans="1:36" ht="15.75" customHeight="1">
      <c r="A1007" s="48"/>
      <c r="B1007" s="48"/>
      <c r="C1007" s="48"/>
      <c r="D1007" s="48"/>
      <c r="E1007" s="48"/>
      <c r="F1007" s="48"/>
      <c r="G1007" s="48"/>
      <c r="H1007" s="48"/>
      <c r="I1007" s="48"/>
      <c r="J1007" s="48"/>
      <c r="K1007" s="48"/>
      <c r="L1007" s="49"/>
      <c r="M1007" s="48"/>
      <c r="N1007" s="48"/>
      <c r="O1007" s="48"/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</row>
    <row r="1008" spans="1:36" ht="15.75" customHeight="1">
      <c r="A1008" s="48"/>
      <c r="B1008" s="48"/>
      <c r="C1008" s="48"/>
      <c r="D1008" s="48"/>
      <c r="E1008" s="48"/>
      <c r="F1008" s="48"/>
      <c r="G1008" s="48"/>
      <c r="H1008" s="48"/>
      <c r="I1008" s="48"/>
      <c r="J1008" s="48"/>
      <c r="K1008" s="48"/>
      <c r="L1008" s="49"/>
      <c r="M1008" s="48"/>
      <c r="N1008" s="48"/>
      <c r="O1008" s="48"/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</row>
    <row r="1009" spans="1:36" ht="15.75" customHeight="1">
      <c r="A1009" s="48"/>
      <c r="B1009" s="48"/>
      <c r="C1009" s="48"/>
      <c r="D1009" s="48"/>
      <c r="E1009" s="48"/>
      <c r="F1009" s="48"/>
      <c r="G1009" s="48"/>
      <c r="H1009" s="48"/>
      <c r="I1009" s="48"/>
      <c r="J1009" s="48"/>
      <c r="K1009" s="48"/>
      <c r="L1009" s="49"/>
      <c r="M1009" s="48"/>
      <c r="N1009" s="48"/>
      <c r="O1009" s="48"/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</row>
  </sheetData>
  <mergeCells count="1">
    <mergeCell ref="L27:P29"/>
  </mergeCells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0EE1-F083-4898-A0CF-F0FA1043D4BB}">
  <sheetPr>
    <pageSetUpPr autoPageBreaks="0"/>
  </sheetPr>
  <dimension ref="A1:AC35"/>
  <sheetViews>
    <sheetView workbookViewId="0">
      <pane ySplit="3" topLeftCell="A4" activePane="bottomLeft" state="frozen"/>
      <selection pane="bottomLeft" activeCell="P3" sqref="P3"/>
    </sheetView>
  </sheetViews>
  <sheetFormatPr defaultRowHeight="15"/>
  <cols>
    <col min="1" max="12" width="9.140625" style="3"/>
    <col min="13" max="13" width="4.5703125" style="3" customWidth="1"/>
    <col min="14" max="16384" width="9.140625" style="3"/>
  </cols>
  <sheetData>
    <row r="1" spans="1:29" ht="31.5">
      <c r="E1" s="18" t="s">
        <v>91</v>
      </c>
      <c r="L1" s="4"/>
      <c r="M1" s="4"/>
    </row>
    <row r="2" spans="1:29" ht="15.75" thickBot="1">
      <c r="L2" s="4"/>
      <c r="M2" s="4"/>
    </row>
    <row r="3" spans="1:29" ht="24.75" customHeight="1" thickBot="1">
      <c r="O3" s="33" t="s">
        <v>92</v>
      </c>
      <c r="P3" s="11"/>
      <c r="Q3" s="33"/>
      <c r="R3" s="33"/>
      <c r="S3" s="33" t="s">
        <v>13</v>
      </c>
      <c r="T3" s="46">
        <f>Overview!R15</f>
        <v>0</v>
      </c>
    </row>
    <row r="4" spans="1:29" ht="15.75" thickBot="1"/>
    <row r="5" spans="1:29">
      <c r="B5" s="23" t="s">
        <v>73</v>
      </c>
      <c r="M5" s="19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2"/>
    </row>
    <row r="6" spans="1:29" ht="18.75">
      <c r="A6" s="23"/>
      <c r="M6" s="24"/>
      <c r="N6" s="77" t="s">
        <v>119</v>
      </c>
      <c r="AC6" s="25"/>
    </row>
    <row r="7" spans="1:29" ht="15.75" thickBot="1">
      <c r="M7" s="24"/>
      <c r="AC7" s="25"/>
    </row>
    <row r="8" spans="1:29" ht="30" customHeight="1" thickBot="1">
      <c r="M8" s="24"/>
      <c r="N8" s="36"/>
      <c r="O8" s="36"/>
      <c r="P8" s="36"/>
      <c r="R8" s="33" t="s">
        <v>94</v>
      </c>
      <c r="S8" s="11"/>
      <c r="U8" s="191" t="s">
        <v>96</v>
      </c>
      <c r="V8" s="191"/>
      <c r="W8" s="191"/>
      <c r="X8" s="11"/>
      <c r="Y8" s="180" t="s">
        <v>95</v>
      </c>
      <c r="Z8" s="180"/>
      <c r="AA8" s="180"/>
      <c r="AB8" s="11"/>
      <c r="AC8" s="25"/>
    </row>
    <row r="9" spans="1:29" ht="15.75" thickBot="1">
      <c r="M9" s="24"/>
      <c r="T9" s="26"/>
      <c r="AC9" s="25"/>
    </row>
    <row r="10" spans="1:29" ht="36.75" customHeight="1" thickBot="1">
      <c r="M10" s="24"/>
      <c r="P10" s="10"/>
      <c r="R10" s="33" t="s">
        <v>97</v>
      </c>
      <c r="S10" s="11"/>
      <c r="T10" s="36"/>
      <c r="U10" s="180" t="s">
        <v>98</v>
      </c>
      <c r="V10" s="180"/>
      <c r="W10" s="180"/>
      <c r="X10" s="11"/>
      <c r="AC10" s="25"/>
    </row>
    <row r="11" spans="1:29" ht="16.5" thickBot="1">
      <c r="M11" s="24"/>
      <c r="Q11" s="10"/>
      <c r="R11" s="26"/>
      <c r="Y11" s="26"/>
      <c r="AC11" s="25"/>
    </row>
    <row r="12" spans="1:29" ht="39.75" customHeight="1" thickBot="1">
      <c r="M12" s="24"/>
      <c r="N12" s="180" t="s">
        <v>99</v>
      </c>
      <c r="O12" s="180"/>
      <c r="P12" s="180"/>
      <c r="Q12" s="180"/>
      <c r="R12" s="180"/>
      <c r="S12" s="11"/>
      <c r="T12" s="36"/>
      <c r="U12" s="180" t="s">
        <v>125</v>
      </c>
      <c r="V12" s="180"/>
      <c r="W12" s="180"/>
      <c r="X12" s="11"/>
      <c r="Y12" s="36"/>
      <c r="Z12" s="23"/>
      <c r="AA12" s="34"/>
      <c r="AB12" s="39"/>
      <c r="AC12" s="25"/>
    </row>
    <row r="13" spans="1:29" ht="15.75" thickBot="1">
      <c r="M13" s="27"/>
      <c r="N13" s="28"/>
      <c r="O13" s="28"/>
      <c r="P13" s="66"/>
      <c r="Q13" s="66"/>
      <c r="R13" s="66"/>
      <c r="S13" s="66"/>
      <c r="T13" s="28"/>
      <c r="U13" s="28"/>
      <c r="V13" s="67"/>
      <c r="W13" s="28"/>
      <c r="X13" s="28"/>
      <c r="Y13" s="28"/>
      <c r="Z13" s="28"/>
      <c r="AA13" s="28"/>
      <c r="AB13" s="28"/>
      <c r="AC13" s="30"/>
    </row>
    <row r="14" spans="1:29" ht="16.5" customHeight="1" thickBot="1">
      <c r="P14" s="36"/>
      <c r="Q14" s="36"/>
      <c r="R14" s="36"/>
      <c r="S14" s="36"/>
      <c r="T14" s="36"/>
      <c r="U14" s="36"/>
      <c r="V14" s="39"/>
      <c r="W14" s="36"/>
      <c r="X14" s="36"/>
      <c r="Y14" s="36"/>
      <c r="Z14" s="23"/>
      <c r="AA14" s="34"/>
      <c r="AB14" s="23"/>
    </row>
    <row r="15" spans="1:29">
      <c r="M15" s="19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2"/>
    </row>
    <row r="16" spans="1:29" ht="18.75">
      <c r="M16" s="24"/>
      <c r="N16" s="77" t="s">
        <v>120</v>
      </c>
      <c r="O16" s="76"/>
      <c r="AC16" s="25"/>
    </row>
    <row r="17" spans="13:29" ht="15.75" thickBot="1">
      <c r="M17" s="24"/>
      <c r="AC17" s="25"/>
    </row>
    <row r="18" spans="13:29" ht="15.75" customHeight="1" thickBot="1">
      <c r="M18" s="24"/>
      <c r="P18" s="36"/>
      <c r="Q18" s="36"/>
      <c r="R18" s="36"/>
      <c r="U18" s="33" t="s">
        <v>93</v>
      </c>
      <c r="V18" s="11"/>
      <c r="W18" s="36"/>
      <c r="X18" s="36"/>
      <c r="Y18" s="36"/>
      <c r="Z18" s="23"/>
      <c r="AA18" s="34"/>
      <c r="AB18" s="39"/>
      <c r="AC18" s="25"/>
    </row>
    <row r="19" spans="13:29" ht="15.75" thickBot="1">
      <c r="M19" s="24"/>
      <c r="AC19" s="25"/>
    </row>
    <row r="20" spans="13:29" ht="15.75" thickBot="1">
      <c r="M20" s="24"/>
      <c r="U20" s="68" t="s">
        <v>110</v>
      </c>
      <c r="V20" s="11"/>
      <c r="W20" s="69"/>
      <c r="AC20" s="25"/>
    </row>
    <row r="21" spans="13:29" ht="15.75" thickBot="1">
      <c r="M21" s="24"/>
      <c r="U21" s="70"/>
      <c r="V21" s="71"/>
      <c r="W21" s="72"/>
      <c r="AC21" s="25"/>
    </row>
    <row r="22" spans="13:29" ht="15.75" thickBot="1">
      <c r="M22" s="24"/>
      <c r="U22" s="73" t="s">
        <v>111</v>
      </c>
      <c r="V22" s="11"/>
      <c r="W22" s="74"/>
      <c r="AC22" s="25"/>
    </row>
    <row r="23" spans="13:29" ht="15.75" thickBot="1">
      <c r="M23" s="24"/>
      <c r="U23" s="70"/>
      <c r="V23" s="71"/>
      <c r="W23" s="72"/>
      <c r="AC23" s="25"/>
    </row>
    <row r="24" spans="13:29" ht="15.75" thickBot="1">
      <c r="M24" s="24"/>
      <c r="U24" s="73" t="s">
        <v>112</v>
      </c>
      <c r="V24" s="11"/>
      <c r="W24" s="74"/>
      <c r="AC24" s="25"/>
    </row>
    <row r="25" spans="13:29" ht="15.75" thickBot="1">
      <c r="M25" s="24"/>
      <c r="U25" s="70"/>
      <c r="V25" s="71"/>
      <c r="W25" s="72"/>
      <c r="AC25" s="25"/>
    </row>
    <row r="26" spans="13:29" ht="15.75" thickBot="1">
      <c r="M26" s="24"/>
      <c r="U26" s="73" t="s">
        <v>113</v>
      </c>
      <c r="V26" s="75"/>
      <c r="W26" s="74"/>
      <c r="Y26" s="73" t="s">
        <v>114</v>
      </c>
      <c r="Z26" s="11"/>
      <c r="AC26" s="25"/>
    </row>
    <row r="27" spans="13:29" ht="15.75" thickBot="1">
      <c r="M27" s="24"/>
      <c r="W27" s="74"/>
      <c r="AC27" s="25"/>
    </row>
    <row r="28" spans="13:29" ht="15.75" thickBot="1">
      <c r="M28" s="24"/>
      <c r="W28" s="74"/>
      <c r="Y28" s="73" t="s">
        <v>115</v>
      </c>
      <c r="Z28" s="11"/>
      <c r="AC28" s="25"/>
    </row>
    <row r="29" spans="13:29" ht="15.75" thickBot="1">
      <c r="M29" s="24"/>
      <c r="U29" s="70"/>
      <c r="V29" s="71"/>
      <c r="W29" s="72"/>
      <c r="AC29" s="25"/>
    </row>
    <row r="30" spans="13:29" ht="15.75" thickBot="1">
      <c r="M30" s="24"/>
      <c r="U30" s="73" t="s">
        <v>116</v>
      </c>
      <c r="V30" s="11"/>
      <c r="W30" s="74"/>
      <c r="AC30" s="25"/>
    </row>
    <row r="31" spans="13:29" ht="15.75" thickBot="1">
      <c r="M31" s="24"/>
      <c r="U31" s="70"/>
      <c r="V31" s="71"/>
      <c r="W31" s="72"/>
      <c r="AC31" s="25"/>
    </row>
    <row r="32" spans="13:29" ht="15.75" thickBot="1">
      <c r="M32" s="24"/>
      <c r="U32" s="73" t="s">
        <v>117</v>
      </c>
      <c r="V32" s="11"/>
      <c r="W32" s="74"/>
      <c r="AC32" s="25"/>
    </row>
    <row r="33" spans="13:29" ht="15.75" thickBot="1">
      <c r="M33" s="24"/>
      <c r="U33" s="70"/>
      <c r="V33" s="71"/>
      <c r="W33" s="72"/>
      <c r="AC33" s="25"/>
    </row>
    <row r="34" spans="13:29" ht="15.75" thickBot="1">
      <c r="M34" s="24"/>
      <c r="U34" s="73" t="s">
        <v>118</v>
      </c>
      <c r="V34" s="11"/>
      <c r="W34" s="74"/>
      <c r="AC34" s="25"/>
    </row>
    <row r="35" spans="13:29" ht="15.75" thickBot="1">
      <c r="M35" s="27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30"/>
    </row>
  </sheetData>
  <mergeCells count="5">
    <mergeCell ref="Y8:AA8"/>
    <mergeCell ref="U10:W10"/>
    <mergeCell ref="N12:R12"/>
    <mergeCell ref="U8:W8"/>
    <mergeCell ref="U12:W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243D-A907-48B8-8875-798F06BC9571}">
  <sheetPr>
    <pageSetUpPr autoPageBreaks="0"/>
  </sheetPr>
  <dimension ref="A1:Z1010"/>
  <sheetViews>
    <sheetView workbookViewId="0">
      <pane ySplit="3" topLeftCell="A4" activePane="bottomLeft" state="frozen"/>
      <selection pane="bottomLeft" activeCell="P3" sqref="P3"/>
    </sheetView>
  </sheetViews>
  <sheetFormatPr defaultColWidth="12.5703125" defaultRowHeight="15" customHeight="1"/>
  <cols>
    <col min="1" max="10" width="8.5703125" style="125" customWidth="1"/>
    <col min="11" max="11" width="31.42578125" style="125" customWidth="1"/>
    <col min="12" max="12" width="3.42578125" style="125" customWidth="1"/>
    <col min="13" max="13" width="25.28515625" style="125" customWidth="1"/>
    <col min="14" max="14" width="7" style="125" customWidth="1"/>
    <col min="15" max="15" width="8.5703125" style="125" customWidth="1"/>
    <col min="16" max="16" width="27.7109375" style="125" customWidth="1"/>
    <col min="17" max="26" width="8.5703125" style="125" customWidth="1"/>
    <col min="27" max="16384" width="12.5703125" style="125"/>
  </cols>
  <sheetData>
    <row r="1" spans="1:26" s="3" customFormat="1" ht="31.5">
      <c r="E1" s="18" t="s">
        <v>244</v>
      </c>
      <c r="L1" s="4"/>
      <c r="M1" s="4"/>
    </row>
    <row r="2" spans="1:26" s="3" customFormat="1" ht="15.75" thickBot="1">
      <c r="L2" s="4"/>
      <c r="M2" s="4"/>
    </row>
    <row r="3" spans="1:26" s="3" customFormat="1" ht="24.75" customHeight="1" thickBot="1">
      <c r="O3" s="33" t="s">
        <v>245</v>
      </c>
      <c r="P3" s="11"/>
      <c r="Q3" s="33"/>
      <c r="R3" s="33"/>
      <c r="S3" s="33" t="s">
        <v>13</v>
      </c>
      <c r="T3" s="11">
        <f>Overview!R15</f>
        <v>0</v>
      </c>
    </row>
    <row r="4" spans="1:26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4"/>
      <c r="L4" s="123"/>
      <c r="M4" s="124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</row>
    <row r="5" spans="1:26">
      <c r="A5" s="123"/>
      <c r="B5" s="126"/>
      <c r="C5" s="123"/>
      <c r="D5" s="123"/>
      <c r="E5" s="123"/>
      <c r="F5" s="123"/>
      <c r="G5" s="123"/>
      <c r="H5" s="123"/>
      <c r="I5" s="123"/>
      <c r="J5" s="123"/>
      <c r="K5" s="124"/>
      <c r="L5" s="123"/>
      <c r="M5" s="124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spans="1:26" ht="24" customHeight="1">
      <c r="A6" s="123"/>
      <c r="B6" s="23" t="s">
        <v>73</v>
      </c>
      <c r="C6" s="123"/>
      <c r="D6" s="123"/>
      <c r="E6" s="123"/>
      <c r="F6" s="123"/>
      <c r="G6" s="123"/>
      <c r="H6" s="123"/>
      <c r="I6" s="123"/>
      <c r="J6" s="127" t="s">
        <v>227</v>
      </c>
      <c r="K6" s="128"/>
      <c r="L6" s="123"/>
      <c r="M6" s="124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</row>
    <row r="7" spans="1:26" ht="7.5" customHeight="1" thickBot="1">
      <c r="A7" s="123"/>
      <c r="B7" s="126"/>
      <c r="C7" s="123"/>
      <c r="D7" s="123"/>
      <c r="E7" s="123"/>
      <c r="F7" s="123"/>
      <c r="G7" s="123"/>
      <c r="H7" s="123"/>
      <c r="I7" s="123"/>
      <c r="J7" s="129"/>
      <c r="K7" s="130"/>
      <c r="L7" s="129"/>
      <c r="M7" s="131"/>
      <c r="N7" s="129"/>
      <c r="O7" s="129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spans="1:26">
      <c r="A8" s="123"/>
      <c r="B8" s="126"/>
      <c r="C8" s="123"/>
      <c r="D8" s="123"/>
      <c r="E8" s="123"/>
      <c r="F8" s="123"/>
      <c r="G8" s="123"/>
      <c r="H8" s="123"/>
      <c r="I8" s="132"/>
      <c r="J8" s="148"/>
      <c r="K8" s="149"/>
      <c r="L8" s="150"/>
      <c r="M8" s="151"/>
      <c r="N8" s="150"/>
      <c r="O8" s="152"/>
      <c r="P8" s="13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spans="1:26" ht="15.75" thickBot="1">
      <c r="A9" s="123"/>
      <c r="B9" s="126"/>
      <c r="C9" s="123"/>
      <c r="D9" s="123"/>
      <c r="E9" s="123"/>
      <c r="F9" s="123"/>
      <c r="G9" s="123"/>
      <c r="H9" s="123"/>
      <c r="I9" s="132"/>
      <c r="J9" s="153"/>
      <c r="K9" s="134"/>
      <c r="L9" s="135"/>
      <c r="M9" s="134"/>
      <c r="N9" s="129"/>
      <c r="O9" s="154"/>
      <c r="P9" s="13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spans="1:26" ht="15.75" thickBot="1">
      <c r="A10" s="123"/>
      <c r="B10" s="126"/>
      <c r="C10" s="123"/>
      <c r="D10" s="123"/>
      <c r="E10" s="123"/>
      <c r="F10" s="123"/>
      <c r="G10" s="123"/>
      <c r="H10" s="123"/>
      <c r="I10" s="132"/>
      <c r="J10" s="153"/>
      <c r="K10" s="134"/>
      <c r="L10" s="135"/>
      <c r="M10" s="136" t="s">
        <v>228</v>
      </c>
      <c r="N10" s="163"/>
      <c r="O10" s="155"/>
      <c r="P10" s="13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spans="1:26" ht="6" customHeight="1" thickBot="1">
      <c r="A11" s="123"/>
      <c r="B11" s="126"/>
      <c r="C11" s="123"/>
      <c r="D11" s="123"/>
      <c r="E11" s="123"/>
      <c r="F11" s="123"/>
      <c r="G11" s="123"/>
      <c r="H11" s="123"/>
      <c r="I11" s="132"/>
      <c r="J11" s="153"/>
      <c r="K11" s="137"/>
      <c r="L11" s="135"/>
      <c r="M11" s="138"/>
      <c r="N11" s="139"/>
      <c r="O11" s="154"/>
      <c r="P11" s="13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ht="45.75" thickBot="1">
      <c r="A12" s="123"/>
      <c r="B12" s="126"/>
      <c r="C12" s="123"/>
      <c r="D12" s="123"/>
      <c r="E12" s="123"/>
      <c r="F12" s="123"/>
      <c r="G12" s="123"/>
      <c r="H12" s="123"/>
      <c r="I12" s="132"/>
      <c r="J12" s="153"/>
      <c r="K12" s="137" t="s">
        <v>229</v>
      </c>
      <c r="L12" s="135"/>
      <c r="M12" s="136" t="s">
        <v>230</v>
      </c>
      <c r="N12" s="163"/>
      <c r="O12" s="155"/>
      <c r="P12" s="13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spans="1:26" ht="7.5" customHeight="1" thickBot="1">
      <c r="A13" s="123"/>
      <c r="B13" s="126"/>
      <c r="C13" s="123"/>
      <c r="D13" s="123"/>
      <c r="E13" s="123"/>
      <c r="F13" s="123"/>
      <c r="G13" s="123"/>
      <c r="H13" s="123"/>
      <c r="I13" s="132"/>
      <c r="J13" s="153"/>
      <c r="K13" s="134"/>
      <c r="L13" s="135"/>
      <c r="M13" s="134"/>
      <c r="N13" s="139"/>
      <c r="O13" s="154"/>
      <c r="P13" s="13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spans="1:26" ht="15.75" thickBot="1">
      <c r="A14" s="123"/>
      <c r="B14" s="126"/>
      <c r="C14" s="123"/>
      <c r="D14" s="123"/>
      <c r="E14" s="123"/>
      <c r="F14" s="123"/>
      <c r="G14" s="123"/>
      <c r="H14" s="123"/>
      <c r="I14" s="132"/>
      <c r="J14" s="153"/>
      <c r="K14" s="134"/>
      <c r="L14" s="135"/>
      <c r="M14" s="140" t="s">
        <v>231</v>
      </c>
      <c r="N14" s="163"/>
      <c r="O14" s="155"/>
      <c r="P14" s="13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spans="1:26">
      <c r="A15" s="123"/>
      <c r="B15" s="126"/>
      <c r="C15" s="123"/>
      <c r="D15" s="123"/>
      <c r="E15" s="123"/>
      <c r="F15" s="123"/>
      <c r="G15" s="123"/>
      <c r="H15" s="123"/>
      <c r="I15" s="132"/>
      <c r="J15" s="153"/>
      <c r="K15" s="124"/>
      <c r="L15" s="123"/>
      <c r="M15" s="124"/>
      <c r="N15" s="141"/>
      <c r="O15" s="154"/>
      <c r="P15" s="133"/>
      <c r="Q15" s="123"/>
      <c r="R15" s="123"/>
      <c r="S15" s="123"/>
      <c r="T15" s="123"/>
      <c r="U15" s="123"/>
      <c r="V15" s="123"/>
      <c r="W15" s="123"/>
      <c r="X15" s="123"/>
      <c r="Y15" s="123"/>
      <c r="Z15" s="123"/>
    </row>
    <row r="16" spans="1:26">
      <c r="A16" s="123"/>
      <c r="B16" s="126"/>
      <c r="C16" s="123"/>
      <c r="D16" s="123"/>
      <c r="E16" s="123"/>
      <c r="F16" s="123"/>
      <c r="G16" s="123"/>
      <c r="H16" s="123"/>
      <c r="I16" s="132"/>
      <c r="J16" s="153"/>
      <c r="K16" s="124"/>
      <c r="L16" s="123"/>
      <c r="M16" s="124"/>
      <c r="N16" s="123"/>
      <c r="O16" s="154"/>
      <c r="P16" s="133"/>
      <c r="Q16" s="123"/>
      <c r="R16" s="123"/>
      <c r="S16" s="123"/>
      <c r="T16" s="123"/>
      <c r="U16" s="123"/>
      <c r="V16" s="123"/>
      <c r="W16" s="123"/>
      <c r="X16" s="123"/>
      <c r="Y16" s="123"/>
      <c r="Z16" s="123"/>
    </row>
    <row r="17" spans="1:26" ht="15.75" thickBot="1">
      <c r="A17" s="123"/>
      <c r="B17" s="126"/>
      <c r="C17" s="123"/>
      <c r="D17" s="123"/>
      <c r="E17" s="123"/>
      <c r="F17" s="123"/>
      <c r="G17" s="123"/>
      <c r="H17" s="123"/>
      <c r="I17" s="132"/>
      <c r="J17" s="156"/>
      <c r="K17" s="157"/>
      <c r="L17" s="158"/>
      <c r="M17" s="157"/>
      <c r="N17" s="158"/>
      <c r="O17" s="159"/>
      <c r="P17" s="13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spans="1:26" ht="17.25">
      <c r="A18" s="123"/>
      <c r="B18" s="126"/>
      <c r="C18" s="123"/>
      <c r="D18" s="123"/>
      <c r="E18" s="123"/>
      <c r="F18" s="123"/>
      <c r="G18" s="123"/>
      <c r="H18" s="123"/>
      <c r="I18" s="123"/>
      <c r="J18" s="142"/>
      <c r="K18" s="143"/>
      <c r="L18" s="141"/>
      <c r="M18" s="143"/>
      <c r="N18" s="141"/>
      <c r="O18" s="141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spans="1:26" ht="18" thickBot="1">
      <c r="A19" s="123"/>
      <c r="B19" s="126"/>
      <c r="C19" s="123"/>
      <c r="D19" s="123"/>
      <c r="E19" s="123"/>
      <c r="F19" s="123"/>
      <c r="G19" s="123"/>
      <c r="H19" s="123"/>
      <c r="I19" s="123"/>
      <c r="J19" s="144" t="s">
        <v>232</v>
      </c>
      <c r="K19" s="131"/>
      <c r="L19" s="129"/>
      <c r="M19" s="131"/>
      <c r="N19" s="129"/>
      <c r="O19" s="129"/>
      <c r="P19" s="129"/>
      <c r="Q19" s="129"/>
      <c r="R19" s="129"/>
      <c r="S19" s="123"/>
      <c r="T19" s="123"/>
      <c r="U19" s="123"/>
      <c r="V19" s="123"/>
      <c r="W19" s="123"/>
      <c r="X19" s="123"/>
      <c r="Y19" s="123"/>
      <c r="Z19" s="123"/>
    </row>
    <row r="20" spans="1:26" ht="7.5" customHeight="1">
      <c r="A20" s="123"/>
      <c r="B20" s="126"/>
      <c r="C20" s="123"/>
      <c r="D20" s="123"/>
      <c r="E20" s="123"/>
      <c r="F20" s="123"/>
      <c r="G20" s="123"/>
      <c r="H20" s="123"/>
      <c r="I20" s="132"/>
      <c r="J20" s="160"/>
      <c r="K20" s="151"/>
      <c r="L20" s="150"/>
      <c r="M20" s="151"/>
      <c r="N20" s="150"/>
      <c r="O20" s="150"/>
      <c r="P20" s="150"/>
      <c r="Q20" s="150"/>
      <c r="R20" s="152"/>
      <c r="S20" s="133"/>
      <c r="T20" s="123"/>
      <c r="U20" s="123"/>
      <c r="V20" s="123"/>
      <c r="W20" s="123"/>
      <c r="X20" s="123"/>
      <c r="Y20" s="123"/>
      <c r="Z20" s="123"/>
    </row>
    <row r="21" spans="1:26" ht="7.5" customHeight="1">
      <c r="A21" s="123"/>
      <c r="B21" s="126"/>
      <c r="C21" s="123"/>
      <c r="D21" s="123"/>
      <c r="E21" s="123"/>
      <c r="F21" s="123"/>
      <c r="G21" s="123"/>
      <c r="H21" s="123"/>
      <c r="I21" s="132"/>
      <c r="J21" s="161"/>
      <c r="K21" s="124"/>
      <c r="L21" s="123"/>
      <c r="M21" s="124"/>
      <c r="N21" s="123"/>
      <c r="O21" s="123"/>
      <c r="P21" s="123"/>
      <c r="Q21" s="123"/>
      <c r="R21" s="154"/>
      <c r="S21" s="133"/>
      <c r="T21" s="123"/>
      <c r="U21" s="123"/>
      <c r="V21" s="123"/>
      <c r="W21" s="123"/>
      <c r="X21" s="123"/>
      <c r="Y21" s="123"/>
      <c r="Z21" s="123"/>
    </row>
    <row r="22" spans="1:26" ht="15.75" thickBot="1">
      <c r="A22" s="123"/>
      <c r="B22" s="126"/>
      <c r="C22" s="123"/>
      <c r="D22" s="123"/>
      <c r="E22" s="123"/>
      <c r="F22" s="123"/>
      <c r="G22" s="123"/>
      <c r="H22" s="123"/>
      <c r="I22" s="132"/>
      <c r="J22" s="161"/>
      <c r="K22" s="124"/>
      <c r="L22" s="123"/>
      <c r="M22" s="124"/>
      <c r="N22" s="129"/>
      <c r="O22" s="123"/>
      <c r="P22" s="123"/>
      <c r="Q22" s="123"/>
      <c r="R22" s="154"/>
      <c r="S22" s="133"/>
      <c r="T22" s="123"/>
      <c r="U22" s="123"/>
      <c r="V22" s="123"/>
      <c r="W22" s="123"/>
      <c r="X22" s="123"/>
      <c r="Y22" s="123"/>
      <c r="Z22" s="123"/>
    </row>
    <row r="23" spans="1:26" ht="15.75" thickBot="1">
      <c r="A23" s="123"/>
      <c r="B23" s="126"/>
      <c r="C23" s="123"/>
      <c r="D23" s="123"/>
      <c r="E23" s="123"/>
      <c r="F23" s="123"/>
      <c r="G23" s="123"/>
      <c r="H23" s="123"/>
      <c r="I23" s="132"/>
      <c r="J23" s="153"/>
      <c r="K23" s="124"/>
      <c r="L23" s="123"/>
      <c r="M23" s="145" t="s">
        <v>233</v>
      </c>
      <c r="N23" s="165"/>
      <c r="O23" s="133"/>
      <c r="P23" s="123"/>
      <c r="Q23" s="123"/>
      <c r="R23" s="154"/>
      <c r="S23" s="133"/>
      <c r="T23" s="123"/>
      <c r="U23" s="123"/>
      <c r="V23" s="123"/>
      <c r="W23" s="123"/>
      <c r="X23" s="123"/>
      <c r="Y23" s="123"/>
      <c r="Z23" s="123"/>
    </row>
    <row r="24" spans="1:26" ht="15.75" thickBot="1">
      <c r="A24" s="123"/>
      <c r="B24" s="126"/>
      <c r="C24" s="123"/>
      <c r="D24" s="123"/>
      <c r="E24" s="123"/>
      <c r="F24" s="123"/>
      <c r="G24" s="123"/>
      <c r="H24" s="123"/>
      <c r="I24" s="132"/>
      <c r="J24" s="153"/>
      <c r="K24" s="124"/>
      <c r="L24" s="123"/>
      <c r="M24" s="124"/>
      <c r="N24" s="166"/>
      <c r="O24" s="123"/>
      <c r="P24" s="123"/>
      <c r="Q24" s="123"/>
      <c r="R24" s="154"/>
      <c r="S24" s="133"/>
      <c r="T24" s="123"/>
      <c r="U24" s="123"/>
      <c r="V24" s="123"/>
      <c r="W24" s="123"/>
      <c r="X24" s="123"/>
      <c r="Y24" s="123"/>
      <c r="Z24" s="123"/>
    </row>
    <row r="25" spans="1:26" ht="30.75" thickBot="1">
      <c r="A25" s="123"/>
      <c r="B25" s="126"/>
      <c r="C25" s="123"/>
      <c r="D25" s="123"/>
      <c r="E25" s="123"/>
      <c r="F25" s="123"/>
      <c r="G25" s="123"/>
      <c r="H25" s="123"/>
      <c r="I25" s="132"/>
      <c r="J25" s="162"/>
      <c r="K25" s="146" t="s">
        <v>234</v>
      </c>
      <c r="L25" s="123"/>
      <c r="M25" s="145" t="s">
        <v>235</v>
      </c>
      <c r="N25" s="165"/>
      <c r="O25" s="133"/>
      <c r="P25" s="123"/>
      <c r="Q25" s="123"/>
      <c r="R25" s="154"/>
      <c r="S25" s="133"/>
      <c r="T25" s="123"/>
      <c r="U25" s="123"/>
      <c r="V25" s="123"/>
      <c r="W25" s="123"/>
      <c r="X25" s="123"/>
      <c r="Y25" s="123"/>
      <c r="Z25" s="123"/>
    </row>
    <row r="26" spans="1:26" ht="15.75" thickBot="1">
      <c r="A26" s="123"/>
      <c r="B26" s="126"/>
      <c r="C26" s="123"/>
      <c r="D26" s="123"/>
      <c r="E26" s="123"/>
      <c r="F26" s="123"/>
      <c r="G26" s="123"/>
      <c r="H26" s="123"/>
      <c r="I26" s="132"/>
      <c r="J26" s="153"/>
      <c r="K26" s="124"/>
      <c r="L26" s="123"/>
      <c r="M26" s="124"/>
      <c r="N26" s="166"/>
      <c r="O26" s="123"/>
      <c r="P26" s="123"/>
      <c r="Q26" s="123"/>
      <c r="R26" s="154"/>
      <c r="S26" s="133"/>
      <c r="T26" s="123"/>
      <c r="U26" s="123"/>
      <c r="V26" s="123"/>
      <c r="W26" s="123"/>
      <c r="X26" s="123"/>
      <c r="Y26" s="123"/>
      <c r="Z26" s="123"/>
    </row>
    <row r="27" spans="1:26" ht="15.75" thickBot="1">
      <c r="A27" s="123"/>
      <c r="B27" s="126"/>
      <c r="C27" s="123"/>
      <c r="D27" s="123"/>
      <c r="E27" s="123"/>
      <c r="F27" s="123"/>
      <c r="G27" s="123"/>
      <c r="H27" s="123"/>
      <c r="I27" s="132"/>
      <c r="J27" s="153"/>
      <c r="K27" s="124"/>
      <c r="L27" s="123"/>
      <c r="M27" s="145" t="s">
        <v>236</v>
      </c>
      <c r="N27" s="165"/>
      <c r="O27" s="133"/>
      <c r="P27" s="123"/>
      <c r="Q27" s="123"/>
      <c r="R27" s="154"/>
      <c r="S27" s="133"/>
      <c r="T27" s="123"/>
      <c r="U27" s="123"/>
      <c r="V27" s="123"/>
      <c r="W27" s="123"/>
      <c r="X27" s="123"/>
      <c r="Y27" s="123"/>
      <c r="Z27" s="123"/>
    </row>
    <row r="28" spans="1:26">
      <c r="A28" s="123"/>
      <c r="B28" s="126"/>
      <c r="C28" s="123"/>
      <c r="D28" s="123"/>
      <c r="E28" s="123"/>
      <c r="F28" s="123"/>
      <c r="G28" s="123"/>
      <c r="H28" s="123"/>
      <c r="I28" s="132"/>
      <c r="J28" s="153"/>
      <c r="K28" s="124"/>
      <c r="L28" s="123"/>
      <c r="M28" s="124"/>
      <c r="N28" s="141"/>
      <c r="O28" s="123"/>
      <c r="P28" s="123"/>
      <c r="Q28" s="123"/>
      <c r="R28" s="154"/>
      <c r="S28" s="133"/>
      <c r="T28" s="123"/>
      <c r="U28" s="123"/>
      <c r="V28" s="123"/>
      <c r="W28" s="123"/>
      <c r="X28" s="123"/>
      <c r="Y28" s="123"/>
      <c r="Z28" s="123"/>
    </row>
    <row r="29" spans="1:26" ht="15.75" thickBot="1">
      <c r="A29" s="123"/>
      <c r="B29" s="126"/>
      <c r="C29" s="123"/>
      <c r="D29" s="123"/>
      <c r="E29" s="123"/>
      <c r="F29" s="123"/>
      <c r="G29" s="123"/>
      <c r="H29" s="123"/>
      <c r="I29" s="132"/>
      <c r="J29" s="153"/>
      <c r="K29" s="124"/>
      <c r="L29" s="123"/>
      <c r="M29" s="124"/>
      <c r="N29" s="129"/>
      <c r="O29" s="123"/>
      <c r="P29" s="123"/>
      <c r="Q29" s="123"/>
      <c r="R29" s="154"/>
      <c r="S29" s="133"/>
      <c r="T29" s="123"/>
      <c r="U29" s="123"/>
      <c r="V29" s="123"/>
      <c r="W29" s="123"/>
      <c r="X29" s="123"/>
      <c r="Y29" s="123"/>
      <c r="Z29" s="123"/>
    </row>
    <row r="30" spans="1:26" ht="15.75" customHeight="1" thickBot="1">
      <c r="A30" s="123"/>
      <c r="B30" s="126"/>
      <c r="C30" s="123"/>
      <c r="D30" s="123"/>
      <c r="E30" s="123"/>
      <c r="F30" s="123"/>
      <c r="G30" s="123"/>
      <c r="H30" s="123"/>
      <c r="I30" s="132"/>
      <c r="J30" s="153"/>
      <c r="K30" s="124"/>
      <c r="L30" s="123"/>
      <c r="M30" s="145" t="s">
        <v>233</v>
      </c>
      <c r="N30" s="165"/>
      <c r="O30" s="133"/>
      <c r="P30" s="123"/>
      <c r="Q30" s="123"/>
      <c r="R30" s="154"/>
      <c r="S30" s="133"/>
      <c r="T30" s="123"/>
      <c r="U30" s="123"/>
      <c r="V30" s="123"/>
      <c r="W30" s="123"/>
      <c r="X30" s="123"/>
      <c r="Y30" s="123"/>
      <c r="Z30" s="123"/>
    </row>
    <row r="31" spans="1:26" ht="15.75" customHeight="1" thickBot="1">
      <c r="A31" s="123"/>
      <c r="B31" s="126"/>
      <c r="C31" s="123"/>
      <c r="D31" s="123"/>
      <c r="E31" s="123"/>
      <c r="F31" s="123"/>
      <c r="G31" s="123"/>
      <c r="H31" s="123"/>
      <c r="I31" s="132"/>
      <c r="J31" s="153"/>
      <c r="K31" s="124"/>
      <c r="L31" s="123"/>
      <c r="M31" s="124"/>
      <c r="N31" s="166"/>
      <c r="O31" s="123"/>
      <c r="P31" s="123"/>
      <c r="Q31" s="129"/>
      <c r="R31" s="154"/>
      <c r="S31" s="133"/>
      <c r="T31" s="123"/>
      <c r="U31" s="123"/>
      <c r="V31" s="123"/>
      <c r="W31" s="123"/>
      <c r="X31" s="123"/>
      <c r="Y31" s="123"/>
      <c r="Z31" s="123"/>
    </row>
    <row r="32" spans="1:26" ht="31.5" customHeight="1" thickBot="1">
      <c r="A32" s="123"/>
      <c r="B32" s="126"/>
      <c r="C32" s="123"/>
      <c r="D32" s="123"/>
      <c r="E32" s="123"/>
      <c r="F32" s="123"/>
      <c r="G32" s="123"/>
      <c r="H32" s="123"/>
      <c r="I32" s="132"/>
      <c r="J32" s="153"/>
      <c r="K32" s="137" t="s">
        <v>237</v>
      </c>
      <c r="L32" s="123"/>
      <c r="M32" s="145" t="s">
        <v>235</v>
      </c>
      <c r="N32" s="165"/>
      <c r="O32" s="133"/>
      <c r="P32" s="164" t="s">
        <v>238</v>
      </c>
      <c r="Q32" s="165"/>
      <c r="R32" s="155"/>
      <c r="S32" s="133"/>
      <c r="T32" s="123"/>
      <c r="U32" s="123"/>
      <c r="V32" s="123"/>
      <c r="W32" s="123"/>
      <c r="X32" s="123"/>
      <c r="Y32" s="123"/>
      <c r="Z32" s="123"/>
    </row>
    <row r="33" spans="1:26" ht="15.75" customHeight="1" thickBot="1">
      <c r="A33" s="123"/>
      <c r="B33" s="126"/>
      <c r="C33" s="123"/>
      <c r="D33" s="123"/>
      <c r="E33" s="123"/>
      <c r="F33" s="123"/>
      <c r="G33" s="123"/>
      <c r="H33" s="123"/>
      <c r="I33" s="132"/>
      <c r="J33" s="153"/>
      <c r="K33" s="124"/>
      <c r="L33" s="123"/>
      <c r="M33" s="124"/>
      <c r="N33" s="166"/>
      <c r="O33" s="123"/>
      <c r="P33" s="123"/>
      <c r="Q33" s="141"/>
      <c r="R33" s="154"/>
      <c r="S33" s="133"/>
      <c r="T33" s="123"/>
      <c r="U33" s="123"/>
      <c r="V33" s="123"/>
      <c r="W33" s="123"/>
      <c r="X33" s="123"/>
      <c r="Y33" s="123"/>
      <c r="Z33" s="123"/>
    </row>
    <row r="34" spans="1:26" ht="15.75" customHeight="1" thickBot="1">
      <c r="A34" s="123"/>
      <c r="B34" s="126"/>
      <c r="C34" s="123"/>
      <c r="D34" s="123"/>
      <c r="E34" s="123"/>
      <c r="F34" s="123"/>
      <c r="G34" s="123"/>
      <c r="H34" s="123"/>
      <c r="I34" s="132"/>
      <c r="J34" s="153"/>
      <c r="K34" s="124"/>
      <c r="L34" s="123"/>
      <c r="M34" s="145" t="s">
        <v>236</v>
      </c>
      <c r="N34" s="165"/>
      <c r="O34" s="133"/>
      <c r="P34" s="123"/>
      <c r="Q34" s="123"/>
      <c r="R34" s="154"/>
      <c r="S34" s="133"/>
      <c r="T34" s="123"/>
      <c r="U34" s="123"/>
      <c r="V34" s="123"/>
      <c r="W34" s="123"/>
      <c r="X34" s="123"/>
      <c r="Y34" s="123"/>
      <c r="Z34" s="123"/>
    </row>
    <row r="35" spans="1:26" ht="15.75" customHeight="1">
      <c r="A35" s="123"/>
      <c r="B35" s="126"/>
      <c r="C35" s="123"/>
      <c r="D35" s="123"/>
      <c r="E35" s="123"/>
      <c r="F35" s="123"/>
      <c r="G35" s="123"/>
      <c r="H35" s="123"/>
      <c r="I35" s="132"/>
      <c r="J35" s="153"/>
      <c r="K35" s="124"/>
      <c r="L35" s="123"/>
      <c r="M35" s="124"/>
      <c r="N35" s="167"/>
      <c r="O35" s="123"/>
      <c r="P35" s="123"/>
      <c r="Q35" s="123"/>
      <c r="R35" s="154"/>
      <c r="S35" s="133"/>
      <c r="T35" s="123"/>
      <c r="U35" s="123"/>
      <c r="V35" s="123"/>
      <c r="W35" s="123"/>
      <c r="X35" s="123"/>
      <c r="Y35" s="123"/>
      <c r="Z35" s="123"/>
    </row>
    <row r="36" spans="1:26" ht="15.75" customHeight="1" thickBot="1">
      <c r="A36" s="123"/>
      <c r="B36" s="126"/>
      <c r="C36" s="123"/>
      <c r="D36" s="123"/>
      <c r="E36" s="123"/>
      <c r="F36" s="123"/>
      <c r="G36" s="123"/>
      <c r="H36" s="123"/>
      <c r="I36" s="132"/>
      <c r="J36" s="153"/>
      <c r="K36" s="124"/>
      <c r="L36" s="123"/>
      <c r="M36" s="124"/>
      <c r="N36" s="168"/>
      <c r="O36" s="123"/>
      <c r="P36" s="123"/>
      <c r="Q36" s="123"/>
      <c r="R36" s="154"/>
      <c r="S36" s="133"/>
      <c r="T36" s="123"/>
      <c r="U36" s="123"/>
      <c r="V36" s="123"/>
      <c r="W36" s="123"/>
      <c r="X36" s="123"/>
      <c r="Y36" s="123"/>
      <c r="Z36" s="123"/>
    </row>
    <row r="37" spans="1:26" ht="15.75" customHeight="1" thickBot="1">
      <c r="A37" s="123"/>
      <c r="B37" s="126"/>
      <c r="C37" s="123"/>
      <c r="D37" s="123"/>
      <c r="E37" s="123"/>
      <c r="F37" s="123"/>
      <c r="G37" s="123"/>
      <c r="H37" s="123"/>
      <c r="I37" s="132"/>
      <c r="J37" s="153"/>
      <c r="K37" s="124"/>
      <c r="L37" s="123"/>
      <c r="M37" s="145" t="s">
        <v>233</v>
      </c>
      <c r="N37" s="165"/>
      <c r="O37" s="133"/>
      <c r="P37" s="123"/>
      <c r="Q37" s="123"/>
      <c r="R37" s="154"/>
      <c r="S37" s="133"/>
      <c r="T37" s="123"/>
      <c r="U37" s="123"/>
      <c r="V37" s="123"/>
      <c r="W37" s="123"/>
      <c r="X37" s="123"/>
      <c r="Y37" s="123"/>
      <c r="Z37" s="123"/>
    </row>
    <row r="38" spans="1:26" ht="15.75" customHeight="1" thickBot="1">
      <c r="A38" s="123"/>
      <c r="B38" s="126"/>
      <c r="C38" s="123"/>
      <c r="D38" s="123"/>
      <c r="E38" s="123"/>
      <c r="F38" s="123"/>
      <c r="G38" s="123"/>
      <c r="H38" s="123"/>
      <c r="I38" s="132"/>
      <c r="J38" s="153"/>
      <c r="K38" s="124"/>
      <c r="L38" s="123"/>
      <c r="M38" s="124"/>
      <c r="N38" s="166"/>
      <c r="O38" s="123"/>
      <c r="P38" s="123"/>
      <c r="Q38" s="123"/>
      <c r="R38" s="154"/>
      <c r="S38" s="133"/>
      <c r="T38" s="123"/>
      <c r="U38" s="123"/>
      <c r="V38" s="123"/>
      <c r="W38" s="123"/>
      <c r="X38" s="123"/>
      <c r="Y38" s="123"/>
      <c r="Z38" s="123"/>
    </row>
    <row r="39" spans="1:26" ht="15.75" customHeight="1" thickBot="1">
      <c r="A39" s="123"/>
      <c r="B39" s="126"/>
      <c r="C39" s="123"/>
      <c r="D39" s="123"/>
      <c r="E39" s="123"/>
      <c r="F39" s="123"/>
      <c r="G39" s="123"/>
      <c r="H39" s="123"/>
      <c r="I39" s="132"/>
      <c r="J39" s="153"/>
      <c r="K39" s="146" t="s">
        <v>239</v>
      </c>
      <c r="L39" s="123"/>
      <c r="M39" s="145" t="s">
        <v>235</v>
      </c>
      <c r="N39" s="165"/>
      <c r="O39" s="133"/>
      <c r="P39" s="123"/>
      <c r="Q39" s="123"/>
      <c r="R39" s="154"/>
      <c r="S39" s="133"/>
      <c r="T39" s="123"/>
      <c r="U39" s="123"/>
      <c r="V39" s="123"/>
      <c r="W39" s="123"/>
      <c r="X39" s="123"/>
      <c r="Y39" s="123"/>
      <c r="Z39" s="123"/>
    </row>
    <row r="40" spans="1:26" ht="15.75" customHeight="1" thickBot="1">
      <c r="A40" s="123"/>
      <c r="B40" s="126"/>
      <c r="C40" s="123"/>
      <c r="D40" s="123"/>
      <c r="E40" s="123"/>
      <c r="F40" s="123"/>
      <c r="G40" s="123"/>
      <c r="H40" s="123"/>
      <c r="I40" s="132"/>
      <c r="J40" s="153"/>
      <c r="K40" s="124"/>
      <c r="L40" s="123"/>
      <c r="M40" s="124"/>
      <c r="N40" s="166"/>
      <c r="O40" s="123"/>
      <c r="P40" s="123"/>
      <c r="Q40" s="123"/>
      <c r="R40" s="154"/>
      <c r="S40" s="133"/>
      <c r="T40" s="123"/>
      <c r="U40" s="123"/>
      <c r="V40" s="123"/>
      <c r="W40" s="123"/>
      <c r="X40" s="123"/>
      <c r="Y40" s="123"/>
      <c r="Z40" s="123"/>
    </row>
    <row r="41" spans="1:26" ht="15.75" customHeight="1" thickBot="1">
      <c r="A41" s="123"/>
      <c r="B41" s="126"/>
      <c r="C41" s="123"/>
      <c r="D41" s="123"/>
      <c r="E41" s="123"/>
      <c r="F41" s="123"/>
      <c r="G41" s="123"/>
      <c r="H41" s="123"/>
      <c r="I41" s="132"/>
      <c r="J41" s="153"/>
      <c r="K41" s="124"/>
      <c r="L41" s="123"/>
      <c r="M41" s="145" t="s">
        <v>236</v>
      </c>
      <c r="N41" s="165"/>
      <c r="O41" s="133"/>
      <c r="P41" s="123"/>
      <c r="Q41" s="123"/>
      <c r="R41" s="154"/>
      <c r="S41" s="133"/>
      <c r="T41" s="123"/>
      <c r="U41" s="123"/>
      <c r="V41" s="123"/>
      <c r="W41" s="123"/>
      <c r="X41" s="123"/>
      <c r="Y41" s="123"/>
      <c r="Z41" s="123"/>
    </row>
    <row r="42" spans="1:26" ht="15.75" customHeight="1">
      <c r="A42" s="123"/>
      <c r="B42" s="126"/>
      <c r="C42" s="123"/>
      <c r="D42" s="123"/>
      <c r="E42" s="123"/>
      <c r="F42" s="123"/>
      <c r="G42" s="123"/>
      <c r="H42" s="123"/>
      <c r="I42" s="132"/>
      <c r="J42" s="153"/>
      <c r="K42" s="124"/>
      <c r="L42" s="123"/>
      <c r="M42" s="124"/>
      <c r="N42" s="167"/>
      <c r="O42" s="123"/>
      <c r="P42" s="123"/>
      <c r="Q42" s="123"/>
      <c r="R42" s="154"/>
      <c r="S42" s="133"/>
      <c r="T42" s="123"/>
      <c r="U42" s="123"/>
      <c r="V42" s="123"/>
      <c r="W42" s="123"/>
      <c r="X42" s="123"/>
      <c r="Y42" s="123"/>
      <c r="Z42" s="123"/>
    </row>
    <row r="43" spans="1:26" ht="15.75" customHeight="1">
      <c r="A43" s="123"/>
      <c r="B43" s="126"/>
      <c r="C43" s="123"/>
      <c r="D43" s="123"/>
      <c r="E43" s="123"/>
      <c r="F43" s="123"/>
      <c r="G43" s="123"/>
      <c r="H43" s="123"/>
      <c r="I43" s="132"/>
      <c r="J43" s="153"/>
      <c r="K43" s="124"/>
      <c r="L43" s="123"/>
      <c r="M43" s="124"/>
      <c r="N43" s="169"/>
      <c r="O43" s="123"/>
      <c r="P43" s="123"/>
      <c r="Q43" s="123"/>
      <c r="R43" s="154"/>
      <c r="S43" s="133"/>
      <c r="T43" s="123"/>
      <c r="U43" s="123"/>
      <c r="V43" s="123"/>
      <c r="W43" s="123"/>
      <c r="X43" s="123"/>
      <c r="Y43" s="123"/>
      <c r="Z43" s="123"/>
    </row>
    <row r="44" spans="1:26" ht="15.75" customHeight="1">
      <c r="A44" s="123"/>
      <c r="B44" s="126"/>
      <c r="C44" s="123"/>
      <c r="D44" s="123"/>
      <c r="E44" s="123"/>
      <c r="F44" s="123"/>
      <c r="G44" s="123"/>
      <c r="H44" s="123"/>
      <c r="I44" s="132"/>
      <c r="J44" s="153"/>
      <c r="K44" s="124"/>
      <c r="L44" s="123"/>
      <c r="M44" s="147"/>
      <c r="N44" s="169"/>
      <c r="O44" s="123"/>
      <c r="P44" s="123"/>
      <c r="Q44" s="123"/>
      <c r="R44" s="154"/>
      <c r="S44" s="133"/>
      <c r="T44" s="123"/>
      <c r="U44" s="123"/>
      <c r="V44" s="123"/>
      <c r="W44" s="123"/>
      <c r="X44" s="123"/>
      <c r="Y44" s="123"/>
      <c r="Z44" s="123"/>
    </row>
    <row r="45" spans="1:26" ht="15.75" customHeight="1" thickBot="1">
      <c r="A45" s="123"/>
      <c r="B45" s="126"/>
      <c r="C45" s="123"/>
      <c r="D45" s="123"/>
      <c r="E45" s="123"/>
      <c r="F45" s="123"/>
      <c r="G45" s="123"/>
      <c r="H45" s="123"/>
      <c r="I45" s="132"/>
      <c r="J45" s="153"/>
      <c r="K45" s="124"/>
      <c r="L45" s="123"/>
      <c r="M45" s="124"/>
      <c r="N45" s="168"/>
      <c r="O45" s="123"/>
      <c r="P45" s="123"/>
      <c r="Q45" s="123"/>
      <c r="R45" s="154"/>
      <c r="S45" s="133"/>
      <c r="T45" s="123"/>
      <c r="U45" s="123"/>
      <c r="V45" s="123"/>
      <c r="W45" s="123"/>
      <c r="X45" s="123"/>
      <c r="Y45" s="123"/>
      <c r="Z45" s="123"/>
    </row>
    <row r="46" spans="1:26" ht="15.75" customHeight="1" thickBot="1">
      <c r="A46" s="123"/>
      <c r="B46" s="126"/>
      <c r="C46" s="123"/>
      <c r="D46" s="123"/>
      <c r="E46" s="123"/>
      <c r="F46" s="123"/>
      <c r="G46" s="123"/>
      <c r="H46" s="123"/>
      <c r="I46" s="132"/>
      <c r="J46" s="153"/>
      <c r="K46" s="124"/>
      <c r="L46" s="123"/>
      <c r="M46" s="145" t="s">
        <v>240</v>
      </c>
      <c r="N46" s="165"/>
      <c r="O46" s="133"/>
      <c r="P46" s="123"/>
      <c r="Q46" s="123"/>
      <c r="R46" s="154"/>
      <c r="S46" s="133"/>
      <c r="T46" s="123"/>
      <c r="U46" s="123"/>
      <c r="V46" s="123"/>
      <c r="W46" s="123"/>
      <c r="X46" s="123"/>
      <c r="Y46" s="123"/>
      <c r="Z46" s="123"/>
    </row>
    <row r="47" spans="1:26" ht="15.75" customHeight="1" thickBot="1">
      <c r="A47" s="123"/>
      <c r="B47" s="126"/>
      <c r="C47" s="123"/>
      <c r="D47" s="123"/>
      <c r="E47" s="123"/>
      <c r="F47" s="123"/>
      <c r="G47" s="123"/>
      <c r="H47" s="123"/>
      <c r="I47" s="132"/>
      <c r="J47" s="153"/>
      <c r="K47" s="194" t="s">
        <v>241</v>
      </c>
      <c r="L47" s="123"/>
      <c r="M47" s="124"/>
      <c r="N47" s="166"/>
      <c r="O47" s="123"/>
      <c r="P47" s="123"/>
      <c r="Q47" s="123"/>
      <c r="R47" s="154"/>
      <c r="S47" s="133"/>
      <c r="T47" s="123"/>
      <c r="U47" s="123"/>
      <c r="V47" s="123"/>
      <c r="W47" s="123"/>
      <c r="X47" s="123"/>
      <c r="Y47" s="123"/>
      <c r="Z47" s="123"/>
    </row>
    <row r="48" spans="1:26" ht="15.75" customHeight="1" thickBot="1">
      <c r="A48" s="123"/>
      <c r="B48" s="126"/>
      <c r="C48" s="123"/>
      <c r="D48" s="123"/>
      <c r="E48" s="123"/>
      <c r="F48" s="123"/>
      <c r="G48" s="123"/>
      <c r="H48" s="123"/>
      <c r="I48" s="132"/>
      <c r="J48" s="153"/>
      <c r="K48" s="195"/>
      <c r="L48" s="123"/>
      <c r="M48" s="145" t="s">
        <v>242</v>
      </c>
      <c r="N48" s="165"/>
      <c r="O48" s="133"/>
      <c r="P48" s="123"/>
      <c r="Q48" s="123"/>
      <c r="R48" s="154"/>
      <c r="S48" s="133"/>
      <c r="T48" s="123"/>
      <c r="U48" s="123"/>
      <c r="V48" s="123"/>
      <c r="W48" s="123"/>
      <c r="X48" s="123"/>
      <c r="Y48" s="123"/>
      <c r="Z48" s="123"/>
    </row>
    <row r="49" spans="1:26" ht="15.75" customHeight="1" thickBot="1">
      <c r="A49" s="123"/>
      <c r="B49" s="126"/>
      <c r="C49" s="123"/>
      <c r="D49" s="123"/>
      <c r="E49" s="123"/>
      <c r="F49" s="123"/>
      <c r="G49" s="123"/>
      <c r="H49" s="123"/>
      <c r="I49" s="132"/>
      <c r="J49" s="153"/>
      <c r="K49" s="124"/>
      <c r="L49" s="123"/>
      <c r="M49" s="124"/>
      <c r="N49" s="166"/>
      <c r="O49" s="123"/>
      <c r="P49" s="123"/>
      <c r="Q49" s="123"/>
      <c r="R49" s="154"/>
      <c r="S49" s="133"/>
      <c r="T49" s="123"/>
      <c r="U49" s="123"/>
      <c r="V49" s="123"/>
      <c r="W49" s="123"/>
      <c r="X49" s="123"/>
      <c r="Y49" s="123"/>
      <c r="Z49" s="123"/>
    </row>
    <row r="50" spans="1:26" ht="15.75" customHeight="1" thickBot="1">
      <c r="A50" s="123"/>
      <c r="B50" s="126"/>
      <c r="C50" s="123"/>
      <c r="D50" s="123"/>
      <c r="E50" s="123"/>
      <c r="F50" s="123"/>
      <c r="G50" s="123"/>
      <c r="H50" s="123"/>
      <c r="I50" s="132"/>
      <c r="J50" s="153"/>
      <c r="K50" s="124"/>
      <c r="L50" s="123"/>
      <c r="M50" s="145" t="s">
        <v>243</v>
      </c>
      <c r="N50" s="165"/>
      <c r="O50" s="133"/>
      <c r="P50" s="123"/>
      <c r="Q50" s="123"/>
      <c r="R50" s="154"/>
      <c r="S50" s="133"/>
      <c r="T50" s="123"/>
      <c r="U50" s="123"/>
      <c r="V50" s="123"/>
      <c r="W50" s="123"/>
      <c r="X50" s="123"/>
      <c r="Y50" s="123"/>
      <c r="Z50" s="123"/>
    </row>
    <row r="51" spans="1:26" ht="15.75" customHeight="1">
      <c r="A51" s="123"/>
      <c r="B51" s="123"/>
      <c r="C51" s="123"/>
      <c r="D51" s="123"/>
      <c r="E51" s="123"/>
      <c r="F51" s="123"/>
      <c r="G51" s="123"/>
      <c r="H51" s="123"/>
      <c r="I51" s="132"/>
      <c r="J51" s="153"/>
      <c r="K51" s="124"/>
      <c r="L51" s="123"/>
      <c r="M51" s="124"/>
      <c r="N51" s="141"/>
      <c r="O51" s="123"/>
      <c r="P51" s="123"/>
      <c r="Q51" s="123"/>
      <c r="R51" s="154"/>
      <c r="S51" s="133"/>
      <c r="T51" s="123"/>
      <c r="U51" s="123"/>
      <c r="V51" s="123"/>
      <c r="W51" s="123"/>
      <c r="X51" s="123"/>
      <c r="Y51" s="123"/>
      <c r="Z51" s="123"/>
    </row>
    <row r="52" spans="1:26" ht="15.75" customHeight="1" thickBot="1">
      <c r="A52" s="123"/>
      <c r="B52" s="123"/>
      <c r="C52" s="123"/>
      <c r="D52" s="123"/>
      <c r="E52" s="123"/>
      <c r="F52" s="123"/>
      <c r="G52" s="123"/>
      <c r="H52" s="123"/>
      <c r="I52" s="132"/>
      <c r="J52" s="153"/>
      <c r="K52" s="196" t="s">
        <v>248</v>
      </c>
      <c r="L52" s="123"/>
      <c r="M52" s="131"/>
      <c r="N52" s="129"/>
      <c r="O52" s="123"/>
      <c r="P52" s="123"/>
      <c r="Q52" s="123"/>
      <c r="R52" s="154"/>
      <c r="S52" s="133"/>
      <c r="T52" s="123"/>
      <c r="U52" s="123"/>
      <c r="V52" s="123"/>
      <c r="W52" s="123"/>
      <c r="X52" s="123"/>
      <c r="Y52" s="123"/>
      <c r="Z52" s="123"/>
    </row>
    <row r="53" spans="1:26" ht="15.75" customHeight="1" thickBot="1">
      <c r="A53" s="123"/>
      <c r="B53" s="123"/>
      <c r="C53" s="123"/>
      <c r="D53" s="123"/>
      <c r="E53" s="123"/>
      <c r="F53" s="123"/>
      <c r="G53" s="123"/>
      <c r="H53" s="123"/>
      <c r="I53" s="132"/>
      <c r="J53" s="153"/>
      <c r="K53" s="195"/>
      <c r="L53" s="132"/>
      <c r="M53" s="192"/>
      <c r="N53" s="193"/>
      <c r="O53" s="133"/>
      <c r="P53" s="123"/>
      <c r="Q53" s="123"/>
      <c r="R53" s="154"/>
      <c r="S53" s="133"/>
      <c r="T53" s="123"/>
      <c r="U53" s="123"/>
      <c r="V53" s="123"/>
      <c r="W53" s="123"/>
      <c r="X53" s="123"/>
      <c r="Y53" s="123"/>
      <c r="Z53" s="123"/>
    </row>
    <row r="54" spans="1:26" ht="15.75" customHeight="1">
      <c r="A54" s="123"/>
      <c r="B54" s="123"/>
      <c r="C54" s="123"/>
      <c r="D54" s="123"/>
      <c r="E54" s="123"/>
      <c r="F54" s="123"/>
      <c r="G54" s="123"/>
      <c r="H54" s="123"/>
      <c r="I54" s="132"/>
      <c r="J54" s="153"/>
      <c r="K54" s="124"/>
      <c r="L54" s="123"/>
      <c r="M54" s="143"/>
      <c r="N54" s="141"/>
      <c r="O54" s="123"/>
      <c r="P54" s="123"/>
      <c r="Q54" s="123"/>
      <c r="R54" s="154"/>
      <c r="S54" s="133"/>
      <c r="T54" s="123"/>
      <c r="U54" s="123"/>
      <c r="V54" s="123"/>
      <c r="W54" s="123"/>
      <c r="X54" s="123"/>
      <c r="Y54" s="123"/>
      <c r="Z54" s="123"/>
    </row>
    <row r="55" spans="1:26" ht="15.75" customHeight="1">
      <c r="A55" s="123"/>
      <c r="B55" s="123"/>
      <c r="C55" s="123"/>
      <c r="D55" s="123"/>
      <c r="E55" s="123"/>
      <c r="F55" s="123"/>
      <c r="G55" s="123"/>
      <c r="H55" s="123"/>
      <c r="I55" s="132"/>
      <c r="J55" s="153"/>
      <c r="K55" s="124"/>
      <c r="L55" s="123"/>
      <c r="M55" s="124"/>
      <c r="N55" s="123"/>
      <c r="O55" s="123"/>
      <c r="P55" s="123"/>
      <c r="Q55" s="123"/>
      <c r="R55" s="154"/>
      <c r="S55" s="133"/>
      <c r="T55" s="123"/>
      <c r="U55" s="123"/>
      <c r="V55" s="123"/>
      <c r="W55" s="123"/>
      <c r="X55" s="123"/>
      <c r="Y55" s="123"/>
      <c r="Z55" s="123"/>
    </row>
    <row r="56" spans="1:26" ht="15.75" customHeight="1" thickBot="1">
      <c r="A56" s="123"/>
      <c r="B56" s="123"/>
      <c r="C56" s="123"/>
      <c r="D56" s="123"/>
      <c r="E56" s="123"/>
      <c r="F56" s="123"/>
      <c r="G56" s="123"/>
      <c r="H56" s="123"/>
      <c r="I56" s="132"/>
      <c r="J56" s="156"/>
      <c r="K56" s="157"/>
      <c r="L56" s="158"/>
      <c r="M56" s="157"/>
      <c r="N56" s="158"/>
      <c r="O56" s="158"/>
      <c r="P56" s="158"/>
      <c r="Q56" s="158"/>
      <c r="R56" s="159"/>
      <c r="S56" s="133"/>
      <c r="T56" s="123"/>
      <c r="U56" s="123"/>
      <c r="V56" s="123"/>
      <c r="W56" s="123"/>
      <c r="X56" s="123"/>
      <c r="Y56" s="123"/>
      <c r="Z56" s="123"/>
    </row>
    <row r="57" spans="1:26" ht="15.75" customHeight="1">
      <c r="A57" s="123"/>
      <c r="B57" s="123"/>
      <c r="C57" s="123"/>
      <c r="D57" s="123"/>
      <c r="E57" s="123"/>
      <c r="F57" s="123"/>
      <c r="G57" s="123"/>
      <c r="H57" s="123"/>
      <c r="I57" s="123"/>
      <c r="J57" s="141"/>
      <c r="K57" s="143"/>
      <c r="L57" s="141"/>
      <c r="M57" s="143"/>
      <c r="N57" s="141"/>
      <c r="O57" s="141"/>
      <c r="P57" s="141"/>
      <c r="Q57" s="141"/>
      <c r="R57" s="141"/>
      <c r="S57" s="123"/>
      <c r="T57" s="123"/>
      <c r="U57" s="123"/>
      <c r="V57" s="123"/>
      <c r="W57" s="123"/>
      <c r="X57" s="123"/>
      <c r="Y57" s="123"/>
      <c r="Z57" s="123"/>
    </row>
    <row r="58" spans="1:26" ht="15.75" customHeight="1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K58" s="124"/>
      <c r="L58" s="123"/>
      <c r="M58" s="124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</row>
    <row r="59" spans="1:26" ht="15.75" customHeight="1">
      <c r="A59" s="123"/>
      <c r="B59" s="123"/>
      <c r="C59" s="123"/>
      <c r="D59" s="123"/>
      <c r="E59" s="123"/>
      <c r="F59" s="123"/>
      <c r="G59" s="123"/>
      <c r="H59" s="123"/>
      <c r="I59" s="123"/>
      <c r="J59" s="123"/>
      <c r="K59" s="124"/>
      <c r="L59" s="123"/>
      <c r="M59" s="124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</row>
    <row r="60" spans="1:26" ht="15.75" customHeight="1">
      <c r="A60" s="123"/>
      <c r="B60" s="123"/>
      <c r="C60" s="123"/>
      <c r="D60" s="123"/>
      <c r="E60" s="123"/>
      <c r="F60" s="123"/>
      <c r="G60" s="123"/>
      <c r="H60" s="123"/>
      <c r="I60" s="123"/>
      <c r="J60" s="123"/>
      <c r="K60" s="124"/>
      <c r="L60" s="123"/>
      <c r="M60" s="124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</row>
    <row r="61" spans="1:26" ht="15.75" customHeight="1">
      <c r="A61" s="123"/>
      <c r="B61" s="123"/>
      <c r="C61" s="123"/>
      <c r="D61" s="123"/>
      <c r="E61" s="123"/>
      <c r="F61" s="123"/>
      <c r="G61" s="123"/>
      <c r="H61" s="123"/>
      <c r="I61" s="123"/>
      <c r="J61" s="123"/>
      <c r="K61" s="124"/>
      <c r="L61" s="123"/>
      <c r="M61" s="124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</row>
    <row r="62" spans="1:26" ht="15.75" customHeight="1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4"/>
      <c r="L62" s="123"/>
      <c r="M62" s="124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</row>
    <row r="63" spans="1:26" ht="15.75" customHeight="1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4"/>
      <c r="L63" s="123"/>
      <c r="M63" s="124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</row>
    <row r="64" spans="1:26" ht="15.75" customHeight="1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4"/>
      <c r="L64" s="123"/>
      <c r="M64" s="124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</row>
    <row r="65" spans="1:26" ht="15.75" customHeight="1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4"/>
      <c r="L65" s="123"/>
      <c r="M65" s="124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</row>
    <row r="66" spans="1:26" ht="15.75" customHeight="1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K66" s="124"/>
      <c r="L66" s="123"/>
      <c r="M66" s="124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 spans="1:26" ht="15.75" customHeight="1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K67" s="124"/>
      <c r="L67" s="123"/>
      <c r="M67" s="124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 spans="1:26" ht="15.75" customHeight="1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K68" s="124"/>
      <c r="L68" s="123"/>
      <c r="M68" s="124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 spans="1:26" ht="15.75" customHeight="1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4"/>
      <c r="L69" s="123"/>
      <c r="M69" s="124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 spans="1:26" ht="15.75" customHeight="1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4"/>
      <c r="L70" s="123"/>
      <c r="M70" s="124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 spans="1:26" ht="15.75" customHeight="1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4"/>
      <c r="L71" s="123"/>
      <c r="M71" s="124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 spans="1:26" ht="15.75" customHeight="1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4"/>
      <c r="L72" s="123"/>
      <c r="M72" s="124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 spans="1:26" ht="15.75" customHeight="1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4"/>
      <c r="L73" s="123"/>
      <c r="M73" s="124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 spans="1:26" ht="15.75" customHeight="1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4"/>
      <c r="L74" s="123"/>
      <c r="M74" s="124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 spans="1:26" ht="15.75" customHeight="1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4"/>
      <c r="L75" s="123"/>
      <c r="M75" s="124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 spans="1:26" ht="15.75" customHeight="1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4"/>
      <c r="L76" s="123"/>
      <c r="M76" s="124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 spans="1:26" ht="15.75" customHeight="1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4"/>
      <c r="L77" s="123"/>
      <c r="M77" s="124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 spans="1:26" ht="15.75" customHeight="1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4"/>
      <c r="L78" s="123"/>
      <c r="M78" s="124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spans="1:26" ht="15.75" customHeight="1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4"/>
      <c r="L79" s="123"/>
      <c r="M79" s="124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 spans="1:26" ht="15.75" customHeight="1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4"/>
      <c r="L80" s="123"/>
      <c r="M80" s="124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spans="1:26" ht="15.75" customHeight="1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4"/>
      <c r="L81" s="123"/>
      <c r="M81" s="124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  <row r="82" spans="1:26" ht="15.75" customHeight="1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4"/>
      <c r="L82" s="123"/>
      <c r="M82" s="124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</row>
    <row r="83" spans="1:26" ht="15.75" customHeight="1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4"/>
      <c r="L83" s="123"/>
      <c r="M83" s="124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</row>
    <row r="84" spans="1:26" ht="15.75" customHeight="1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4"/>
      <c r="L84" s="123"/>
      <c r="M84" s="124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</row>
    <row r="85" spans="1:26" ht="15.75" customHeight="1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4"/>
      <c r="L85" s="123"/>
      <c r="M85" s="124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</row>
    <row r="86" spans="1:26" ht="15.75" customHeight="1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4"/>
      <c r="L86" s="123"/>
      <c r="M86" s="124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</row>
    <row r="87" spans="1:26" ht="15.75" customHeight="1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4"/>
      <c r="L87" s="123"/>
      <c r="M87" s="124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</row>
    <row r="88" spans="1:26" ht="15.75" customHeight="1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4"/>
      <c r="L88" s="123"/>
      <c r="M88" s="124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</row>
    <row r="89" spans="1:26" ht="15.75" customHeight="1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4"/>
      <c r="L89" s="123"/>
      <c r="M89" s="124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</row>
    <row r="90" spans="1:26" ht="15.75" customHeight="1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4"/>
      <c r="L90" s="123"/>
      <c r="M90" s="124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</row>
    <row r="91" spans="1:26" ht="15.75" customHeight="1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4"/>
      <c r="L91" s="123"/>
      <c r="M91" s="124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</row>
    <row r="92" spans="1:26" ht="15.75" customHeight="1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4"/>
      <c r="L92" s="123"/>
      <c r="M92" s="124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</row>
    <row r="93" spans="1:26" ht="15.75" customHeight="1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4"/>
      <c r="L93" s="123"/>
      <c r="M93" s="124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</row>
    <row r="94" spans="1:26" ht="15.75" customHeight="1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4"/>
      <c r="L94" s="123"/>
      <c r="M94" s="124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</row>
    <row r="95" spans="1:26" ht="15.75" customHeight="1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4"/>
      <c r="L95" s="123"/>
      <c r="M95" s="124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</row>
    <row r="96" spans="1:26" ht="15.75" customHeight="1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4"/>
      <c r="L96" s="123"/>
      <c r="M96" s="124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</row>
    <row r="97" spans="1:26" ht="15.75" customHeight="1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4"/>
      <c r="L97" s="123"/>
      <c r="M97" s="124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</row>
    <row r="98" spans="1:26" ht="15.75" customHeight="1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4"/>
      <c r="L98" s="123"/>
      <c r="M98" s="124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</row>
    <row r="99" spans="1:26" ht="15.75" customHeight="1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4"/>
      <c r="L99" s="123"/>
      <c r="M99" s="124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</row>
    <row r="100" spans="1:26" ht="15.75" customHeight="1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4"/>
      <c r="L100" s="123"/>
      <c r="M100" s="124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</row>
    <row r="101" spans="1:26" ht="15.75" customHeight="1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4"/>
      <c r="L101" s="123"/>
      <c r="M101" s="124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</row>
    <row r="102" spans="1:26" ht="15.75" customHeight="1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4"/>
      <c r="L102" s="123"/>
      <c r="M102" s="124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</row>
    <row r="103" spans="1:26" ht="15.75" customHeight="1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4"/>
      <c r="L103" s="123"/>
      <c r="M103" s="124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</row>
    <row r="104" spans="1:26" ht="15.75" customHeight="1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4"/>
      <c r="L104" s="123"/>
      <c r="M104" s="124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</row>
    <row r="105" spans="1:26" ht="15.75" customHeight="1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4"/>
      <c r="L105" s="123"/>
      <c r="M105" s="124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</row>
    <row r="106" spans="1:26" ht="15.75" customHeight="1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4"/>
      <c r="L106" s="123"/>
      <c r="M106" s="124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</row>
    <row r="107" spans="1:26" ht="15.75" customHeight="1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4"/>
      <c r="L107" s="123"/>
      <c r="M107" s="124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</row>
    <row r="108" spans="1:26" ht="15.75" customHeight="1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4"/>
      <c r="L108" s="123"/>
      <c r="M108" s="124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</row>
    <row r="109" spans="1:26" ht="15.75" customHeight="1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4"/>
      <c r="L109" s="123"/>
      <c r="M109" s="124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</row>
    <row r="110" spans="1:26" ht="15.75" customHeight="1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4"/>
      <c r="L110" s="123"/>
      <c r="M110" s="124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</row>
    <row r="111" spans="1:26" ht="15.75" customHeight="1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4"/>
      <c r="L111" s="123"/>
      <c r="M111" s="124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</row>
    <row r="112" spans="1:26" ht="15.75" customHeight="1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4"/>
      <c r="L112" s="123"/>
      <c r="M112" s="124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</row>
    <row r="113" spans="1:26" ht="15.75" customHeight="1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4"/>
      <c r="L113" s="123"/>
      <c r="M113" s="124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</row>
    <row r="114" spans="1:26" ht="15.75" customHeight="1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4"/>
      <c r="L114" s="123"/>
      <c r="M114" s="124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</row>
    <row r="115" spans="1:26" ht="15.75" customHeight="1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4"/>
      <c r="L115" s="123"/>
      <c r="M115" s="124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</row>
    <row r="116" spans="1:26" ht="15.75" customHeight="1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4"/>
      <c r="L116" s="123"/>
      <c r="M116" s="124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</row>
    <row r="117" spans="1:26" ht="15.75" customHeight="1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4"/>
      <c r="L117" s="123"/>
      <c r="M117" s="124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</row>
    <row r="118" spans="1:26" ht="15.75" customHeight="1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4"/>
      <c r="L118" s="123"/>
      <c r="M118" s="124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</row>
    <row r="119" spans="1:26" ht="15.75" customHeight="1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4"/>
      <c r="L119" s="123"/>
      <c r="M119" s="124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</row>
    <row r="120" spans="1:26" ht="15.75" customHeight="1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K120" s="124"/>
      <c r="L120" s="123"/>
      <c r="M120" s="124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</row>
    <row r="121" spans="1:26" ht="15.75" customHeight="1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K121" s="124"/>
      <c r="L121" s="123"/>
      <c r="M121" s="124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</row>
    <row r="122" spans="1:26" ht="15.75" customHeight="1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K122" s="124"/>
      <c r="L122" s="123"/>
      <c r="M122" s="124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</row>
    <row r="123" spans="1:26" ht="15.75" customHeight="1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24"/>
      <c r="L123" s="123"/>
      <c r="M123" s="124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</row>
    <row r="124" spans="1:26" ht="15.75" customHeight="1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K124" s="124"/>
      <c r="L124" s="123"/>
      <c r="M124" s="124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</row>
    <row r="125" spans="1:26" ht="15.75" customHeight="1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K125" s="124"/>
      <c r="L125" s="123"/>
      <c r="M125" s="124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</row>
    <row r="126" spans="1:26" ht="15.75" customHeight="1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K126" s="124"/>
      <c r="L126" s="123"/>
      <c r="M126" s="124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</row>
    <row r="127" spans="1:26" ht="15.75" customHeight="1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K127" s="124"/>
      <c r="L127" s="123"/>
      <c r="M127" s="124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</row>
    <row r="128" spans="1:26" ht="15.75" customHeight="1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K128" s="124"/>
      <c r="L128" s="123"/>
      <c r="M128" s="124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</row>
    <row r="129" spans="1:26" ht="15.75" customHeight="1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K129" s="124"/>
      <c r="L129" s="123"/>
      <c r="M129" s="124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</row>
    <row r="130" spans="1:26" ht="15.75" customHeight="1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4"/>
      <c r="L130" s="123"/>
      <c r="M130" s="124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</row>
    <row r="131" spans="1:26" ht="15.75" customHeight="1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K131" s="124"/>
      <c r="L131" s="123"/>
      <c r="M131" s="124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</row>
    <row r="132" spans="1:26" ht="15.75" customHeight="1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K132" s="124"/>
      <c r="L132" s="123"/>
      <c r="M132" s="124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</row>
    <row r="133" spans="1:26" ht="15.75" customHeight="1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K133" s="124"/>
      <c r="L133" s="123"/>
      <c r="M133" s="124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</row>
    <row r="134" spans="1:26" ht="15.75" customHeight="1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K134" s="124"/>
      <c r="L134" s="123"/>
      <c r="M134" s="124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</row>
    <row r="135" spans="1:26" ht="15.75" customHeight="1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K135" s="124"/>
      <c r="L135" s="123"/>
      <c r="M135" s="124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</row>
    <row r="136" spans="1:26" ht="15.75" customHeight="1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K136" s="124"/>
      <c r="L136" s="123"/>
      <c r="M136" s="124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</row>
    <row r="137" spans="1:26" ht="15.75" customHeight="1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K137" s="124"/>
      <c r="L137" s="123"/>
      <c r="M137" s="124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</row>
    <row r="138" spans="1:26" ht="15.75" customHeight="1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K138" s="124"/>
      <c r="L138" s="123"/>
      <c r="M138" s="124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</row>
    <row r="139" spans="1:26" ht="15.75" customHeight="1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K139" s="124"/>
      <c r="L139" s="123"/>
      <c r="M139" s="124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</row>
    <row r="140" spans="1:26" ht="15.75" customHeight="1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K140" s="124"/>
      <c r="L140" s="123"/>
      <c r="M140" s="124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</row>
    <row r="141" spans="1:26" ht="15.75" customHeight="1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K141" s="124"/>
      <c r="L141" s="123"/>
      <c r="M141" s="124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</row>
    <row r="142" spans="1:26" ht="15.75" customHeight="1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K142" s="124"/>
      <c r="L142" s="123"/>
      <c r="M142" s="124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</row>
    <row r="143" spans="1:26" ht="15.75" customHeight="1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4"/>
      <c r="L143" s="123"/>
      <c r="M143" s="124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</row>
    <row r="144" spans="1:26" ht="15.75" customHeight="1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K144" s="124"/>
      <c r="L144" s="123"/>
      <c r="M144" s="124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</row>
    <row r="145" spans="1:26" ht="15.75" customHeight="1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K145" s="124"/>
      <c r="L145" s="123"/>
      <c r="M145" s="124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</row>
    <row r="146" spans="1:26" ht="15.75" customHeight="1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4"/>
      <c r="L146" s="123"/>
      <c r="M146" s="124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</row>
    <row r="147" spans="1:26" ht="15.75" customHeight="1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K147" s="124"/>
      <c r="L147" s="123"/>
      <c r="M147" s="124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</row>
    <row r="148" spans="1:26" ht="15.75" customHeight="1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K148" s="124"/>
      <c r="L148" s="123"/>
      <c r="M148" s="124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</row>
    <row r="149" spans="1:26" ht="15.75" customHeight="1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K149" s="124"/>
      <c r="L149" s="123"/>
      <c r="M149" s="124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</row>
    <row r="150" spans="1:26" ht="15.75" customHeight="1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K150" s="124"/>
      <c r="L150" s="123"/>
      <c r="M150" s="124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</row>
    <row r="151" spans="1:26" ht="15.75" customHeight="1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K151" s="124"/>
      <c r="L151" s="123"/>
      <c r="M151" s="124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</row>
    <row r="152" spans="1:26" ht="15.75" customHeight="1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K152" s="124"/>
      <c r="L152" s="123"/>
      <c r="M152" s="124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</row>
    <row r="153" spans="1:26" ht="15.75" customHeight="1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K153" s="124"/>
      <c r="L153" s="123"/>
      <c r="M153" s="124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</row>
    <row r="154" spans="1:26" ht="15.75" customHeight="1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4"/>
      <c r="L154" s="123"/>
      <c r="M154" s="124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</row>
    <row r="155" spans="1:26" ht="15.75" customHeight="1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K155" s="124"/>
      <c r="L155" s="123"/>
      <c r="M155" s="124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</row>
    <row r="156" spans="1:26" ht="15.75" customHeight="1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K156" s="124"/>
      <c r="L156" s="123"/>
      <c r="M156" s="124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</row>
    <row r="157" spans="1:26" ht="15.75" customHeight="1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K157" s="124"/>
      <c r="L157" s="123"/>
      <c r="M157" s="124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</row>
    <row r="158" spans="1:26" ht="15.75" customHeight="1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K158" s="124"/>
      <c r="L158" s="123"/>
      <c r="M158" s="124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</row>
    <row r="159" spans="1:26" ht="15.75" customHeight="1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4"/>
      <c r="L159" s="123"/>
      <c r="M159" s="124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</row>
    <row r="160" spans="1:26" ht="15.75" customHeight="1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K160" s="124"/>
      <c r="L160" s="123"/>
      <c r="M160" s="124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</row>
    <row r="161" spans="1:26" ht="15.75" customHeight="1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K161" s="124"/>
      <c r="L161" s="123"/>
      <c r="M161" s="124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</row>
    <row r="162" spans="1:26" ht="15.75" customHeight="1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K162" s="124"/>
      <c r="L162" s="123"/>
      <c r="M162" s="124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</row>
    <row r="163" spans="1:26" ht="15.75" customHeight="1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K163" s="124"/>
      <c r="L163" s="123"/>
      <c r="M163" s="124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</row>
    <row r="164" spans="1:26" ht="15.75" customHeight="1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K164" s="124"/>
      <c r="L164" s="123"/>
      <c r="M164" s="124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</row>
    <row r="165" spans="1:26" ht="15.75" customHeight="1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K165" s="124"/>
      <c r="L165" s="123"/>
      <c r="M165" s="124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</row>
    <row r="166" spans="1:26" ht="15.75" customHeight="1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K166" s="124"/>
      <c r="L166" s="123"/>
      <c r="M166" s="124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</row>
    <row r="167" spans="1:26" ht="15.75" customHeight="1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K167" s="124"/>
      <c r="L167" s="123"/>
      <c r="M167" s="124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</row>
    <row r="168" spans="1:26" ht="15.75" customHeight="1">
      <c r="A168" s="123"/>
      <c r="B168" s="123"/>
      <c r="C168" s="123"/>
      <c r="D168" s="123"/>
      <c r="E168" s="123"/>
      <c r="F168" s="123"/>
      <c r="G168" s="123"/>
      <c r="H168" s="123"/>
      <c r="I168" s="123"/>
      <c r="J168" s="123"/>
      <c r="K168" s="124"/>
      <c r="L168" s="123"/>
      <c r="M168" s="124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</row>
    <row r="169" spans="1:26" ht="15.75" customHeight="1">
      <c r="A169" s="123"/>
      <c r="B169" s="123"/>
      <c r="C169" s="123"/>
      <c r="D169" s="123"/>
      <c r="E169" s="123"/>
      <c r="F169" s="123"/>
      <c r="G169" s="123"/>
      <c r="H169" s="123"/>
      <c r="I169" s="123"/>
      <c r="J169" s="123"/>
      <c r="K169" s="124"/>
      <c r="L169" s="123"/>
      <c r="M169" s="124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</row>
    <row r="170" spans="1:26" ht="15.75" customHeight="1">
      <c r="A170" s="123"/>
      <c r="B170" s="123"/>
      <c r="C170" s="123"/>
      <c r="D170" s="123"/>
      <c r="E170" s="123"/>
      <c r="F170" s="123"/>
      <c r="G170" s="123"/>
      <c r="H170" s="123"/>
      <c r="I170" s="123"/>
      <c r="J170" s="123"/>
      <c r="K170" s="124"/>
      <c r="L170" s="123"/>
      <c r="M170" s="124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</row>
    <row r="171" spans="1:26" ht="15.75" customHeight="1">
      <c r="A171" s="123"/>
      <c r="B171" s="123"/>
      <c r="C171" s="123"/>
      <c r="D171" s="123"/>
      <c r="E171" s="123"/>
      <c r="F171" s="123"/>
      <c r="G171" s="123"/>
      <c r="H171" s="123"/>
      <c r="I171" s="123"/>
      <c r="J171" s="123"/>
      <c r="K171" s="124"/>
      <c r="L171" s="123"/>
      <c r="M171" s="124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</row>
    <row r="172" spans="1:26" ht="15.75" customHeight="1">
      <c r="A172" s="123"/>
      <c r="B172" s="123"/>
      <c r="C172" s="123"/>
      <c r="D172" s="123"/>
      <c r="E172" s="123"/>
      <c r="F172" s="123"/>
      <c r="G172" s="123"/>
      <c r="H172" s="123"/>
      <c r="I172" s="123"/>
      <c r="J172" s="123"/>
      <c r="K172" s="124"/>
      <c r="L172" s="123"/>
      <c r="M172" s="124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</row>
    <row r="173" spans="1:26" ht="15.75" customHeight="1">
      <c r="A173" s="123"/>
      <c r="B173" s="123"/>
      <c r="C173" s="123"/>
      <c r="D173" s="123"/>
      <c r="E173" s="123"/>
      <c r="F173" s="123"/>
      <c r="G173" s="123"/>
      <c r="H173" s="123"/>
      <c r="I173" s="123"/>
      <c r="J173" s="123"/>
      <c r="K173" s="124"/>
      <c r="L173" s="123"/>
      <c r="M173" s="124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</row>
    <row r="174" spans="1:26" ht="15.75" customHeight="1">
      <c r="A174" s="123"/>
      <c r="B174" s="123"/>
      <c r="C174" s="123"/>
      <c r="D174" s="123"/>
      <c r="E174" s="123"/>
      <c r="F174" s="123"/>
      <c r="G174" s="123"/>
      <c r="H174" s="123"/>
      <c r="I174" s="123"/>
      <c r="J174" s="123"/>
      <c r="K174" s="124"/>
      <c r="L174" s="123"/>
      <c r="M174" s="124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</row>
    <row r="175" spans="1:26" ht="15.75" customHeight="1">
      <c r="A175" s="123"/>
      <c r="B175" s="123"/>
      <c r="C175" s="123"/>
      <c r="D175" s="123"/>
      <c r="E175" s="123"/>
      <c r="F175" s="123"/>
      <c r="G175" s="123"/>
      <c r="H175" s="123"/>
      <c r="I175" s="123"/>
      <c r="J175" s="123"/>
      <c r="K175" s="124"/>
      <c r="L175" s="123"/>
      <c r="M175" s="124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</row>
    <row r="176" spans="1:26" ht="15.75" customHeight="1">
      <c r="A176" s="123"/>
      <c r="B176" s="123"/>
      <c r="C176" s="123"/>
      <c r="D176" s="123"/>
      <c r="E176" s="123"/>
      <c r="F176" s="123"/>
      <c r="G176" s="123"/>
      <c r="H176" s="123"/>
      <c r="I176" s="123"/>
      <c r="J176" s="123"/>
      <c r="K176" s="124"/>
      <c r="L176" s="123"/>
      <c r="M176" s="124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</row>
    <row r="177" spans="1:26" ht="15.75" customHeight="1">
      <c r="A177" s="123"/>
      <c r="B177" s="123"/>
      <c r="C177" s="123"/>
      <c r="D177" s="123"/>
      <c r="E177" s="123"/>
      <c r="F177" s="123"/>
      <c r="G177" s="123"/>
      <c r="H177" s="123"/>
      <c r="I177" s="123"/>
      <c r="J177" s="123"/>
      <c r="K177" s="124"/>
      <c r="L177" s="123"/>
      <c r="M177" s="124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</row>
    <row r="178" spans="1:26" ht="15.75" customHeight="1">
      <c r="A178" s="123"/>
      <c r="B178" s="123"/>
      <c r="C178" s="123"/>
      <c r="D178" s="123"/>
      <c r="E178" s="123"/>
      <c r="F178" s="123"/>
      <c r="G178" s="123"/>
      <c r="H178" s="123"/>
      <c r="I178" s="123"/>
      <c r="J178" s="123"/>
      <c r="K178" s="124"/>
      <c r="L178" s="123"/>
      <c r="M178" s="124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</row>
    <row r="179" spans="1:26" ht="15.75" customHeight="1">
      <c r="A179" s="123"/>
      <c r="B179" s="123"/>
      <c r="C179" s="123"/>
      <c r="D179" s="123"/>
      <c r="E179" s="123"/>
      <c r="F179" s="123"/>
      <c r="G179" s="123"/>
      <c r="H179" s="123"/>
      <c r="I179" s="123"/>
      <c r="J179" s="123"/>
      <c r="K179" s="124"/>
      <c r="L179" s="123"/>
      <c r="M179" s="124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</row>
    <row r="180" spans="1:26" ht="15.75" customHeight="1">
      <c r="A180" s="123"/>
      <c r="B180" s="123"/>
      <c r="C180" s="123"/>
      <c r="D180" s="123"/>
      <c r="E180" s="123"/>
      <c r="F180" s="123"/>
      <c r="G180" s="123"/>
      <c r="H180" s="123"/>
      <c r="I180" s="123"/>
      <c r="J180" s="123"/>
      <c r="K180" s="124"/>
      <c r="L180" s="123"/>
      <c r="M180" s="124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</row>
    <row r="181" spans="1:26" ht="15.75" customHeight="1">
      <c r="A181" s="123"/>
      <c r="B181" s="123"/>
      <c r="C181" s="123"/>
      <c r="D181" s="123"/>
      <c r="E181" s="123"/>
      <c r="F181" s="123"/>
      <c r="G181" s="123"/>
      <c r="H181" s="123"/>
      <c r="I181" s="123"/>
      <c r="J181" s="123"/>
      <c r="K181" s="124"/>
      <c r="L181" s="123"/>
      <c r="M181" s="124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</row>
    <row r="182" spans="1:26" ht="15.75" customHeight="1">
      <c r="A182" s="123"/>
      <c r="B182" s="123"/>
      <c r="C182" s="123"/>
      <c r="D182" s="123"/>
      <c r="E182" s="123"/>
      <c r="F182" s="123"/>
      <c r="G182" s="123"/>
      <c r="H182" s="123"/>
      <c r="I182" s="123"/>
      <c r="J182" s="123"/>
      <c r="K182" s="124"/>
      <c r="L182" s="123"/>
      <c r="M182" s="124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</row>
    <row r="183" spans="1:26" ht="15.75" customHeight="1">
      <c r="A183" s="123"/>
      <c r="B183" s="123"/>
      <c r="C183" s="123"/>
      <c r="D183" s="123"/>
      <c r="E183" s="123"/>
      <c r="F183" s="123"/>
      <c r="G183" s="123"/>
      <c r="H183" s="123"/>
      <c r="I183" s="123"/>
      <c r="J183" s="123"/>
      <c r="K183" s="124"/>
      <c r="L183" s="123"/>
      <c r="M183" s="124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</row>
    <row r="184" spans="1:26" ht="15.75" customHeight="1">
      <c r="A184" s="123"/>
      <c r="B184" s="123"/>
      <c r="C184" s="123"/>
      <c r="D184" s="123"/>
      <c r="E184" s="123"/>
      <c r="F184" s="123"/>
      <c r="G184" s="123"/>
      <c r="H184" s="123"/>
      <c r="I184" s="123"/>
      <c r="J184" s="123"/>
      <c r="K184" s="124"/>
      <c r="L184" s="123"/>
      <c r="M184" s="124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</row>
    <row r="185" spans="1:26" ht="15.75" customHeight="1">
      <c r="A185" s="123"/>
      <c r="B185" s="123"/>
      <c r="C185" s="123"/>
      <c r="D185" s="123"/>
      <c r="E185" s="123"/>
      <c r="F185" s="123"/>
      <c r="G185" s="123"/>
      <c r="H185" s="123"/>
      <c r="I185" s="123"/>
      <c r="J185" s="123"/>
      <c r="K185" s="124"/>
      <c r="L185" s="123"/>
      <c r="M185" s="124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</row>
    <row r="186" spans="1:26" ht="15.75" customHeight="1">
      <c r="A186" s="123"/>
      <c r="B186" s="123"/>
      <c r="C186" s="123"/>
      <c r="D186" s="123"/>
      <c r="E186" s="123"/>
      <c r="F186" s="123"/>
      <c r="G186" s="123"/>
      <c r="H186" s="123"/>
      <c r="I186" s="123"/>
      <c r="J186" s="123"/>
      <c r="K186" s="124"/>
      <c r="L186" s="123"/>
      <c r="M186" s="124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</row>
    <row r="187" spans="1:26" ht="15.75" customHeight="1">
      <c r="A187" s="123"/>
      <c r="B187" s="123"/>
      <c r="C187" s="123"/>
      <c r="D187" s="123"/>
      <c r="E187" s="123"/>
      <c r="F187" s="123"/>
      <c r="G187" s="123"/>
      <c r="H187" s="123"/>
      <c r="I187" s="123"/>
      <c r="J187" s="123"/>
      <c r="K187" s="124"/>
      <c r="L187" s="123"/>
      <c r="M187" s="124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</row>
    <row r="188" spans="1:26" ht="15.75" customHeight="1">
      <c r="A188" s="123"/>
      <c r="B188" s="123"/>
      <c r="C188" s="123"/>
      <c r="D188" s="123"/>
      <c r="E188" s="123"/>
      <c r="F188" s="123"/>
      <c r="G188" s="123"/>
      <c r="H188" s="123"/>
      <c r="I188" s="123"/>
      <c r="J188" s="123"/>
      <c r="K188" s="124"/>
      <c r="L188" s="123"/>
      <c r="M188" s="124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</row>
    <row r="189" spans="1:26" ht="15.75" customHeight="1">
      <c r="A189" s="123"/>
      <c r="B189" s="123"/>
      <c r="C189" s="123"/>
      <c r="D189" s="123"/>
      <c r="E189" s="123"/>
      <c r="F189" s="123"/>
      <c r="G189" s="123"/>
      <c r="H189" s="123"/>
      <c r="I189" s="123"/>
      <c r="J189" s="123"/>
      <c r="K189" s="124"/>
      <c r="L189" s="123"/>
      <c r="M189" s="124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</row>
    <row r="190" spans="1:26" ht="15.75" customHeight="1">
      <c r="A190" s="123"/>
      <c r="B190" s="123"/>
      <c r="C190" s="123"/>
      <c r="D190" s="123"/>
      <c r="E190" s="123"/>
      <c r="F190" s="123"/>
      <c r="G190" s="123"/>
      <c r="H190" s="123"/>
      <c r="I190" s="123"/>
      <c r="J190" s="123"/>
      <c r="K190" s="124"/>
      <c r="L190" s="123"/>
      <c r="M190" s="124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</row>
    <row r="191" spans="1:26" ht="15.75" customHeight="1">
      <c r="A191" s="123"/>
      <c r="B191" s="123"/>
      <c r="C191" s="123"/>
      <c r="D191" s="123"/>
      <c r="E191" s="123"/>
      <c r="F191" s="123"/>
      <c r="G191" s="123"/>
      <c r="H191" s="123"/>
      <c r="I191" s="123"/>
      <c r="J191" s="123"/>
      <c r="K191" s="124"/>
      <c r="L191" s="123"/>
      <c r="M191" s="124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</row>
    <row r="192" spans="1:26" ht="15.75" customHeight="1">
      <c r="A192" s="123"/>
      <c r="B192" s="123"/>
      <c r="C192" s="123"/>
      <c r="D192" s="123"/>
      <c r="E192" s="123"/>
      <c r="F192" s="123"/>
      <c r="G192" s="123"/>
      <c r="H192" s="123"/>
      <c r="I192" s="123"/>
      <c r="J192" s="123"/>
      <c r="K192" s="124"/>
      <c r="L192" s="123"/>
      <c r="M192" s="124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</row>
    <row r="193" spans="1:26" ht="15.75" customHeight="1">
      <c r="A193" s="123"/>
      <c r="B193" s="123"/>
      <c r="C193" s="123"/>
      <c r="D193" s="123"/>
      <c r="E193" s="123"/>
      <c r="F193" s="123"/>
      <c r="G193" s="123"/>
      <c r="H193" s="123"/>
      <c r="I193" s="123"/>
      <c r="J193" s="123"/>
      <c r="K193" s="124"/>
      <c r="L193" s="123"/>
      <c r="M193" s="124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</row>
    <row r="194" spans="1:26" ht="15.75" customHeight="1">
      <c r="A194" s="123"/>
      <c r="B194" s="123"/>
      <c r="C194" s="123"/>
      <c r="D194" s="123"/>
      <c r="E194" s="123"/>
      <c r="F194" s="123"/>
      <c r="G194" s="123"/>
      <c r="H194" s="123"/>
      <c r="I194" s="123"/>
      <c r="J194" s="123"/>
      <c r="K194" s="124"/>
      <c r="L194" s="123"/>
      <c r="M194" s="124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</row>
    <row r="195" spans="1:26" ht="15.75" customHeight="1">
      <c r="A195" s="123"/>
      <c r="B195" s="123"/>
      <c r="C195" s="123"/>
      <c r="D195" s="123"/>
      <c r="E195" s="123"/>
      <c r="F195" s="123"/>
      <c r="G195" s="123"/>
      <c r="H195" s="123"/>
      <c r="I195" s="123"/>
      <c r="J195" s="123"/>
      <c r="K195" s="124"/>
      <c r="L195" s="123"/>
      <c r="M195" s="124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</row>
    <row r="196" spans="1:26" ht="15.75" customHeight="1">
      <c r="A196" s="123"/>
      <c r="B196" s="123"/>
      <c r="C196" s="123"/>
      <c r="D196" s="123"/>
      <c r="E196" s="123"/>
      <c r="F196" s="123"/>
      <c r="G196" s="123"/>
      <c r="H196" s="123"/>
      <c r="I196" s="123"/>
      <c r="J196" s="123"/>
      <c r="K196" s="124"/>
      <c r="L196" s="123"/>
      <c r="M196" s="124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</row>
    <row r="197" spans="1:26" ht="15.75" customHeight="1">
      <c r="A197" s="123"/>
      <c r="B197" s="123"/>
      <c r="C197" s="123"/>
      <c r="D197" s="123"/>
      <c r="E197" s="123"/>
      <c r="F197" s="123"/>
      <c r="G197" s="123"/>
      <c r="H197" s="123"/>
      <c r="I197" s="123"/>
      <c r="J197" s="123"/>
      <c r="K197" s="124"/>
      <c r="L197" s="123"/>
      <c r="M197" s="124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</row>
    <row r="198" spans="1:26" ht="15.75" customHeight="1">
      <c r="A198" s="123"/>
      <c r="B198" s="123"/>
      <c r="C198" s="123"/>
      <c r="D198" s="123"/>
      <c r="E198" s="123"/>
      <c r="F198" s="123"/>
      <c r="G198" s="123"/>
      <c r="H198" s="123"/>
      <c r="I198" s="123"/>
      <c r="J198" s="123"/>
      <c r="K198" s="124"/>
      <c r="L198" s="123"/>
      <c r="M198" s="124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</row>
    <row r="199" spans="1:26" ht="15.75" customHeight="1">
      <c r="A199" s="123"/>
      <c r="B199" s="123"/>
      <c r="C199" s="123"/>
      <c r="D199" s="123"/>
      <c r="E199" s="123"/>
      <c r="F199" s="123"/>
      <c r="G199" s="123"/>
      <c r="H199" s="123"/>
      <c r="I199" s="123"/>
      <c r="J199" s="123"/>
      <c r="K199" s="124"/>
      <c r="L199" s="123"/>
      <c r="M199" s="124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</row>
    <row r="200" spans="1:26" ht="15.75" customHeight="1">
      <c r="A200" s="123"/>
      <c r="B200" s="123"/>
      <c r="C200" s="123"/>
      <c r="D200" s="123"/>
      <c r="E200" s="123"/>
      <c r="F200" s="123"/>
      <c r="G200" s="123"/>
      <c r="H200" s="123"/>
      <c r="I200" s="123"/>
      <c r="J200" s="123"/>
      <c r="K200" s="124"/>
      <c r="L200" s="123"/>
      <c r="M200" s="124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</row>
    <row r="201" spans="1:26" ht="15.75" customHeight="1">
      <c r="A201" s="123"/>
      <c r="B201" s="123"/>
      <c r="C201" s="123"/>
      <c r="D201" s="123"/>
      <c r="E201" s="123"/>
      <c r="F201" s="123"/>
      <c r="G201" s="123"/>
      <c r="H201" s="123"/>
      <c r="I201" s="123"/>
      <c r="J201" s="123"/>
      <c r="K201" s="124"/>
      <c r="L201" s="123"/>
      <c r="M201" s="124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</row>
    <row r="202" spans="1:26" ht="15.75" customHeight="1">
      <c r="A202" s="123"/>
      <c r="B202" s="123"/>
      <c r="C202" s="123"/>
      <c r="D202" s="123"/>
      <c r="E202" s="123"/>
      <c r="F202" s="123"/>
      <c r="G202" s="123"/>
      <c r="H202" s="123"/>
      <c r="I202" s="123"/>
      <c r="J202" s="123"/>
      <c r="K202" s="124"/>
      <c r="L202" s="123"/>
      <c r="M202" s="124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</row>
    <row r="203" spans="1:26" ht="15.75" customHeight="1">
      <c r="A203" s="123"/>
      <c r="B203" s="123"/>
      <c r="C203" s="123"/>
      <c r="D203" s="123"/>
      <c r="E203" s="123"/>
      <c r="F203" s="123"/>
      <c r="G203" s="123"/>
      <c r="H203" s="123"/>
      <c r="I203" s="123"/>
      <c r="J203" s="123"/>
      <c r="K203" s="124"/>
      <c r="L203" s="123"/>
      <c r="M203" s="124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</row>
    <row r="204" spans="1:26" ht="15.75" customHeight="1">
      <c r="A204" s="123"/>
      <c r="B204" s="123"/>
      <c r="C204" s="123"/>
      <c r="D204" s="123"/>
      <c r="E204" s="123"/>
      <c r="F204" s="123"/>
      <c r="G204" s="123"/>
      <c r="H204" s="123"/>
      <c r="I204" s="123"/>
      <c r="J204" s="123"/>
      <c r="K204" s="124"/>
      <c r="L204" s="123"/>
      <c r="M204" s="124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</row>
    <row r="205" spans="1:26" ht="15.75" customHeight="1">
      <c r="A205" s="123"/>
      <c r="B205" s="123"/>
      <c r="C205" s="123"/>
      <c r="D205" s="123"/>
      <c r="E205" s="123"/>
      <c r="F205" s="123"/>
      <c r="G205" s="123"/>
      <c r="H205" s="123"/>
      <c r="I205" s="123"/>
      <c r="J205" s="123"/>
      <c r="K205" s="124"/>
      <c r="L205" s="123"/>
      <c r="M205" s="124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</row>
    <row r="206" spans="1:26" ht="15.75" customHeight="1">
      <c r="A206" s="123"/>
      <c r="B206" s="123"/>
      <c r="C206" s="123"/>
      <c r="D206" s="123"/>
      <c r="E206" s="123"/>
      <c r="F206" s="123"/>
      <c r="G206" s="123"/>
      <c r="H206" s="123"/>
      <c r="I206" s="123"/>
      <c r="J206" s="123"/>
      <c r="K206" s="124"/>
      <c r="L206" s="123"/>
      <c r="M206" s="124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</row>
    <row r="207" spans="1:26" ht="15.75" customHeight="1">
      <c r="A207" s="123"/>
      <c r="B207" s="123"/>
      <c r="C207" s="123"/>
      <c r="D207" s="123"/>
      <c r="E207" s="123"/>
      <c r="F207" s="123"/>
      <c r="G207" s="123"/>
      <c r="H207" s="123"/>
      <c r="I207" s="123"/>
      <c r="J207" s="123"/>
      <c r="K207" s="124"/>
      <c r="L207" s="123"/>
      <c r="M207" s="124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</row>
    <row r="208" spans="1:26" ht="15.75" customHeight="1">
      <c r="A208" s="123"/>
      <c r="B208" s="123"/>
      <c r="C208" s="123"/>
      <c r="D208" s="123"/>
      <c r="E208" s="123"/>
      <c r="F208" s="123"/>
      <c r="G208" s="123"/>
      <c r="H208" s="123"/>
      <c r="I208" s="123"/>
      <c r="J208" s="123"/>
      <c r="K208" s="124"/>
      <c r="L208" s="123"/>
      <c r="M208" s="124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</row>
    <row r="209" spans="1:26" ht="15.75" customHeight="1">
      <c r="A209" s="123"/>
      <c r="B209" s="123"/>
      <c r="C209" s="123"/>
      <c r="D209" s="123"/>
      <c r="E209" s="123"/>
      <c r="F209" s="123"/>
      <c r="G209" s="123"/>
      <c r="H209" s="123"/>
      <c r="I209" s="123"/>
      <c r="J209" s="123"/>
      <c r="K209" s="124"/>
      <c r="L209" s="123"/>
      <c r="M209" s="124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</row>
    <row r="210" spans="1:26" ht="15.75" customHeight="1">
      <c r="A210" s="123"/>
      <c r="B210" s="123"/>
      <c r="C210" s="123"/>
      <c r="D210" s="123"/>
      <c r="E210" s="123"/>
      <c r="F210" s="123"/>
      <c r="G210" s="123"/>
      <c r="H210" s="123"/>
      <c r="I210" s="123"/>
      <c r="J210" s="123"/>
      <c r="K210" s="124"/>
      <c r="L210" s="123"/>
      <c r="M210" s="124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</row>
    <row r="211" spans="1:26" ht="15.75" customHeight="1">
      <c r="A211" s="123"/>
      <c r="B211" s="123"/>
      <c r="C211" s="123"/>
      <c r="D211" s="123"/>
      <c r="E211" s="123"/>
      <c r="F211" s="123"/>
      <c r="G211" s="123"/>
      <c r="H211" s="123"/>
      <c r="I211" s="123"/>
      <c r="J211" s="123"/>
      <c r="K211" s="124"/>
      <c r="L211" s="123"/>
      <c r="M211" s="124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</row>
    <row r="212" spans="1:26" ht="15.75" customHeight="1">
      <c r="A212" s="123"/>
      <c r="B212" s="123"/>
      <c r="C212" s="123"/>
      <c r="D212" s="123"/>
      <c r="E212" s="123"/>
      <c r="F212" s="123"/>
      <c r="G212" s="123"/>
      <c r="H212" s="123"/>
      <c r="I212" s="123"/>
      <c r="J212" s="123"/>
      <c r="K212" s="124"/>
      <c r="L212" s="123"/>
      <c r="M212" s="124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</row>
    <row r="213" spans="1:26" ht="15.75" customHeight="1">
      <c r="A213" s="123"/>
      <c r="B213" s="123"/>
      <c r="C213" s="123"/>
      <c r="D213" s="123"/>
      <c r="E213" s="123"/>
      <c r="F213" s="123"/>
      <c r="G213" s="123"/>
      <c r="H213" s="123"/>
      <c r="I213" s="123"/>
      <c r="J213" s="123"/>
      <c r="K213" s="124"/>
      <c r="L213" s="123"/>
      <c r="M213" s="124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</row>
    <row r="214" spans="1:26" ht="15.75" customHeight="1">
      <c r="A214" s="123"/>
      <c r="B214" s="123"/>
      <c r="C214" s="123"/>
      <c r="D214" s="123"/>
      <c r="E214" s="123"/>
      <c r="F214" s="123"/>
      <c r="G214" s="123"/>
      <c r="H214" s="123"/>
      <c r="I214" s="123"/>
      <c r="J214" s="123"/>
      <c r="K214" s="124"/>
      <c r="L214" s="123"/>
      <c r="M214" s="124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</row>
    <row r="215" spans="1:26" ht="15.75" customHeight="1">
      <c r="A215" s="123"/>
      <c r="B215" s="123"/>
      <c r="C215" s="123"/>
      <c r="D215" s="123"/>
      <c r="E215" s="123"/>
      <c r="F215" s="123"/>
      <c r="G215" s="123"/>
      <c r="H215" s="123"/>
      <c r="I215" s="123"/>
      <c r="J215" s="123"/>
      <c r="K215" s="124"/>
      <c r="L215" s="123"/>
      <c r="M215" s="124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</row>
    <row r="216" spans="1:26" ht="15.75" customHeight="1">
      <c r="A216" s="123"/>
      <c r="B216" s="123"/>
      <c r="C216" s="123"/>
      <c r="D216" s="123"/>
      <c r="E216" s="123"/>
      <c r="F216" s="123"/>
      <c r="G216" s="123"/>
      <c r="H216" s="123"/>
      <c r="I216" s="123"/>
      <c r="J216" s="123"/>
      <c r="K216" s="124"/>
      <c r="L216" s="123"/>
      <c r="M216" s="124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</row>
    <row r="217" spans="1:26" ht="15.75" customHeight="1">
      <c r="A217" s="123"/>
      <c r="B217" s="123"/>
      <c r="C217" s="123"/>
      <c r="D217" s="123"/>
      <c r="E217" s="123"/>
      <c r="F217" s="123"/>
      <c r="G217" s="123"/>
      <c r="H217" s="123"/>
      <c r="I217" s="123"/>
      <c r="J217" s="123"/>
      <c r="K217" s="124"/>
      <c r="L217" s="123"/>
      <c r="M217" s="124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</row>
    <row r="218" spans="1:26" ht="15.75" customHeight="1">
      <c r="A218" s="123"/>
      <c r="B218" s="123"/>
      <c r="C218" s="123"/>
      <c r="D218" s="123"/>
      <c r="E218" s="123"/>
      <c r="F218" s="123"/>
      <c r="G218" s="123"/>
      <c r="H218" s="123"/>
      <c r="I218" s="123"/>
      <c r="J218" s="123"/>
      <c r="K218" s="124"/>
      <c r="L218" s="123"/>
      <c r="M218" s="124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</row>
    <row r="219" spans="1:26" ht="15.75" customHeight="1">
      <c r="A219" s="123"/>
      <c r="B219" s="123"/>
      <c r="C219" s="123"/>
      <c r="D219" s="123"/>
      <c r="E219" s="123"/>
      <c r="F219" s="123"/>
      <c r="G219" s="123"/>
      <c r="H219" s="123"/>
      <c r="I219" s="123"/>
      <c r="J219" s="123"/>
      <c r="K219" s="124"/>
      <c r="L219" s="123"/>
      <c r="M219" s="124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</row>
    <row r="220" spans="1:26" ht="15.75" customHeight="1">
      <c r="A220" s="123"/>
      <c r="B220" s="123"/>
      <c r="C220" s="123"/>
      <c r="D220" s="123"/>
      <c r="E220" s="123"/>
      <c r="F220" s="123"/>
      <c r="G220" s="123"/>
      <c r="H220" s="123"/>
      <c r="I220" s="123"/>
      <c r="J220" s="123"/>
      <c r="K220" s="124"/>
      <c r="L220" s="123"/>
      <c r="M220" s="124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</row>
    <row r="221" spans="1:26" ht="15.75" customHeight="1">
      <c r="A221" s="123"/>
      <c r="B221" s="123"/>
      <c r="C221" s="123"/>
      <c r="D221" s="123"/>
      <c r="E221" s="123"/>
      <c r="F221" s="123"/>
      <c r="G221" s="123"/>
      <c r="H221" s="123"/>
      <c r="I221" s="123"/>
      <c r="J221" s="123"/>
      <c r="K221" s="124"/>
      <c r="L221" s="123"/>
      <c r="M221" s="124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</row>
    <row r="222" spans="1:26" ht="15.75" customHeight="1">
      <c r="A222" s="123"/>
      <c r="B222" s="123"/>
      <c r="C222" s="123"/>
      <c r="D222" s="123"/>
      <c r="E222" s="123"/>
      <c r="F222" s="123"/>
      <c r="G222" s="123"/>
      <c r="H222" s="123"/>
      <c r="I222" s="123"/>
      <c r="J222" s="123"/>
      <c r="K222" s="124"/>
      <c r="L222" s="123"/>
      <c r="M222" s="124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</row>
    <row r="223" spans="1:26" ht="15.75" customHeight="1">
      <c r="A223" s="123"/>
      <c r="B223" s="123"/>
      <c r="C223" s="123"/>
      <c r="D223" s="123"/>
      <c r="E223" s="123"/>
      <c r="F223" s="123"/>
      <c r="G223" s="123"/>
      <c r="H223" s="123"/>
      <c r="I223" s="123"/>
      <c r="J223" s="123"/>
      <c r="K223" s="124"/>
      <c r="L223" s="123"/>
      <c r="M223" s="124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</row>
    <row r="224" spans="1:26" ht="15.75" customHeight="1">
      <c r="A224" s="123"/>
      <c r="B224" s="123"/>
      <c r="C224" s="123"/>
      <c r="D224" s="123"/>
      <c r="E224" s="123"/>
      <c r="F224" s="123"/>
      <c r="G224" s="123"/>
      <c r="H224" s="123"/>
      <c r="I224" s="123"/>
      <c r="J224" s="123"/>
      <c r="K224" s="124"/>
      <c r="L224" s="123"/>
      <c r="M224" s="124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</row>
    <row r="225" spans="1:26" ht="15.75" customHeight="1">
      <c r="A225" s="123"/>
      <c r="B225" s="123"/>
      <c r="C225" s="123"/>
      <c r="D225" s="123"/>
      <c r="E225" s="123"/>
      <c r="F225" s="123"/>
      <c r="G225" s="123"/>
      <c r="H225" s="123"/>
      <c r="I225" s="123"/>
      <c r="J225" s="123"/>
      <c r="K225" s="124"/>
      <c r="L225" s="123"/>
      <c r="M225" s="124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</row>
    <row r="226" spans="1:26" ht="15.75" customHeight="1">
      <c r="A226" s="123"/>
      <c r="B226" s="123"/>
      <c r="C226" s="123"/>
      <c r="D226" s="123"/>
      <c r="E226" s="123"/>
      <c r="F226" s="123"/>
      <c r="G226" s="123"/>
      <c r="H226" s="123"/>
      <c r="I226" s="123"/>
      <c r="J226" s="123"/>
      <c r="K226" s="124"/>
      <c r="L226" s="123"/>
      <c r="M226" s="124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</row>
    <row r="227" spans="1:26" ht="15.75" customHeight="1">
      <c r="A227" s="123"/>
      <c r="B227" s="123"/>
      <c r="C227" s="123"/>
      <c r="D227" s="123"/>
      <c r="E227" s="123"/>
      <c r="F227" s="123"/>
      <c r="G227" s="123"/>
      <c r="H227" s="123"/>
      <c r="I227" s="123"/>
      <c r="J227" s="123"/>
      <c r="K227" s="124"/>
      <c r="L227" s="123"/>
      <c r="M227" s="124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</row>
    <row r="228" spans="1:26" ht="15.75" customHeight="1">
      <c r="A228" s="123"/>
      <c r="B228" s="123"/>
      <c r="C228" s="123"/>
      <c r="D228" s="123"/>
      <c r="E228" s="123"/>
      <c r="F228" s="123"/>
      <c r="G228" s="123"/>
      <c r="H228" s="123"/>
      <c r="I228" s="123"/>
      <c r="J228" s="123"/>
      <c r="K228" s="124"/>
      <c r="L228" s="123"/>
      <c r="M228" s="124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</row>
    <row r="229" spans="1:26" ht="15.75" customHeight="1">
      <c r="A229" s="123"/>
      <c r="B229" s="123"/>
      <c r="C229" s="123"/>
      <c r="D229" s="123"/>
      <c r="E229" s="123"/>
      <c r="F229" s="123"/>
      <c r="G229" s="123"/>
      <c r="H229" s="123"/>
      <c r="I229" s="123"/>
      <c r="J229" s="123"/>
      <c r="K229" s="124"/>
      <c r="L229" s="123"/>
      <c r="M229" s="124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</row>
    <row r="230" spans="1:26" ht="15.75" customHeight="1">
      <c r="A230" s="123"/>
      <c r="B230" s="123"/>
      <c r="C230" s="123"/>
      <c r="D230" s="123"/>
      <c r="E230" s="123"/>
      <c r="F230" s="123"/>
      <c r="G230" s="123"/>
      <c r="H230" s="123"/>
      <c r="I230" s="123"/>
      <c r="J230" s="123"/>
      <c r="K230" s="124"/>
      <c r="L230" s="123"/>
      <c r="M230" s="124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</row>
    <row r="231" spans="1:26" ht="15.75" customHeight="1">
      <c r="A231" s="123"/>
      <c r="B231" s="123"/>
      <c r="C231" s="123"/>
      <c r="D231" s="123"/>
      <c r="E231" s="123"/>
      <c r="F231" s="123"/>
      <c r="G231" s="123"/>
      <c r="H231" s="123"/>
      <c r="I231" s="123"/>
      <c r="J231" s="123"/>
      <c r="K231" s="124"/>
      <c r="L231" s="123"/>
      <c r="M231" s="124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</row>
    <row r="232" spans="1:26" ht="15.75" customHeight="1">
      <c r="A232" s="123"/>
      <c r="B232" s="123"/>
      <c r="C232" s="123"/>
      <c r="D232" s="123"/>
      <c r="E232" s="123"/>
      <c r="F232" s="123"/>
      <c r="G232" s="123"/>
      <c r="H232" s="123"/>
      <c r="I232" s="123"/>
      <c r="J232" s="123"/>
      <c r="K232" s="124"/>
      <c r="L232" s="123"/>
      <c r="M232" s="124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</row>
    <row r="233" spans="1:26" ht="15.75" customHeight="1">
      <c r="A233" s="123"/>
      <c r="B233" s="123"/>
      <c r="C233" s="123"/>
      <c r="D233" s="123"/>
      <c r="E233" s="123"/>
      <c r="F233" s="123"/>
      <c r="G233" s="123"/>
      <c r="H233" s="123"/>
      <c r="I233" s="123"/>
      <c r="J233" s="123"/>
      <c r="K233" s="124"/>
      <c r="L233" s="123"/>
      <c r="M233" s="124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</row>
    <row r="234" spans="1:26" ht="15.75" customHeight="1">
      <c r="A234" s="123"/>
      <c r="B234" s="123"/>
      <c r="C234" s="123"/>
      <c r="D234" s="123"/>
      <c r="E234" s="123"/>
      <c r="F234" s="123"/>
      <c r="G234" s="123"/>
      <c r="H234" s="123"/>
      <c r="I234" s="123"/>
      <c r="J234" s="123"/>
      <c r="K234" s="124"/>
      <c r="L234" s="123"/>
      <c r="M234" s="124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</row>
    <row r="235" spans="1:26" ht="15.75" customHeight="1">
      <c r="A235" s="123"/>
      <c r="B235" s="123"/>
      <c r="C235" s="123"/>
      <c r="D235" s="123"/>
      <c r="E235" s="123"/>
      <c r="F235" s="123"/>
      <c r="G235" s="123"/>
      <c r="H235" s="123"/>
      <c r="I235" s="123"/>
      <c r="J235" s="123"/>
      <c r="K235" s="124"/>
      <c r="L235" s="123"/>
      <c r="M235" s="124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</row>
    <row r="236" spans="1:26" ht="15.75" customHeight="1">
      <c r="A236" s="123"/>
      <c r="B236" s="123"/>
      <c r="C236" s="123"/>
      <c r="D236" s="123"/>
      <c r="E236" s="123"/>
      <c r="F236" s="123"/>
      <c r="G236" s="123"/>
      <c r="H236" s="123"/>
      <c r="I236" s="123"/>
      <c r="J236" s="123"/>
      <c r="K236" s="124"/>
      <c r="L236" s="123"/>
      <c r="M236" s="124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</row>
    <row r="237" spans="1:26" ht="15.75" customHeight="1">
      <c r="A237" s="123"/>
      <c r="B237" s="123"/>
      <c r="C237" s="123"/>
      <c r="D237" s="123"/>
      <c r="E237" s="123"/>
      <c r="F237" s="123"/>
      <c r="G237" s="123"/>
      <c r="H237" s="123"/>
      <c r="I237" s="123"/>
      <c r="J237" s="123"/>
      <c r="K237" s="124"/>
      <c r="L237" s="123"/>
      <c r="M237" s="124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</row>
    <row r="238" spans="1:26" ht="15.75" customHeight="1">
      <c r="A238" s="123"/>
      <c r="B238" s="123"/>
      <c r="C238" s="123"/>
      <c r="D238" s="123"/>
      <c r="E238" s="123"/>
      <c r="F238" s="123"/>
      <c r="G238" s="123"/>
      <c r="H238" s="123"/>
      <c r="I238" s="123"/>
      <c r="J238" s="123"/>
      <c r="K238" s="124"/>
      <c r="L238" s="123"/>
      <c r="M238" s="124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</row>
    <row r="239" spans="1:26" ht="15.75" customHeight="1">
      <c r="A239" s="123"/>
      <c r="B239" s="123"/>
      <c r="C239" s="123"/>
      <c r="D239" s="123"/>
      <c r="E239" s="123"/>
      <c r="F239" s="123"/>
      <c r="G239" s="123"/>
      <c r="H239" s="123"/>
      <c r="I239" s="123"/>
      <c r="J239" s="123"/>
      <c r="K239" s="124"/>
      <c r="L239" s="123"/>
      <c r="M239" s="124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</row>
    <row r="240" spans="1:26" ht="15.75" customHeight="1">
      <c r="A240" s="123"/>
      <c r="B240" s="123"/>
      <c r="C240" s="123"/>
      <c r="D240" s="123"/>
      <c r="E240" s="123"/>
      <c r="F240" s="123"/>
      <c r="G240" s="123"/>
      <c r="H240" s="123"/>
      <c r="I240" s="123"/>
      <c r="J240" s="123"/>
      <c r="K240" s="124"/>
      <c r="L240" s="123"/>
      <c r="M240" s="124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</row>
    <row r="241" spans="1:26" ht="15.75" customHeight="1">
      <c r="A241" s="123"/>
      <c r="B241" s="123"/>
      <c r="C241" s="123"/>
      <c r="D241" s="123"/>
      <c r="E241" s="123"/>
      <c r="F241" s="123"/>
      <c r="G241" s="123"/>
      <c r="H241" s="123"/>
      <c r="I241" s="123"/>
      <c r="J241" s="123"/>
      <c r="K241" s="124"/>
      <c r="L241" s="123"/>
      <c r="M241" s="124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</row>
    <row r="242" spans="1:26" ht="15.75" customHeight="1">
      <c r="A242" s="123"/>
      <c r="B242" s="123"/>
      <c r="C242" s="123"/>
      <c r="D242" s="123"/>
      <c r="E242" s="123"/>
      <c r="F242" s="123"/>
      <c r="G242" s="123"/>
      <c r="H242" s="123"/>
      <c r="I242" s="123"/>
      <c r="J242" s="123"/>
      <c r="K242" s="124"/>
      <c r="L242" s="123"/>
      <c r="M242" s="124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</row>
    <row r="243" spans="1:26" ht="15.75" customHeight="1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4"/>
      <c r="L243" s="123"/>
      <c r="M243" s="124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</row>
    <row r="244" spans="1:26" ht="15.75" customHeight="1">
      <c r="A244" s="123"/>
      <c r="B244" s="123"/>
      <c r="C244" s="123"/>
      <c r="D244" s="123"/>
      <c r="E244" s="123"/>
      <c r="F244" s="123"/>
      <c r="G244" s="123"/>
      <c r="H244" s="123"/>
      <c r="I244" s="123"/>
      <c r="J244" s="123"/>
      <c r="K244" s="124"/>
      <c r="L244" s="123"/>
      <c r="M244" s="124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</row>
    <row r="245" spans="1:26" ht="15.75" customHeight="1">
      <c r="A245" s="123"/>
      <c r="B245" s="123"/>
      <c r="C245" s="123"/>
      <c r="D245" s="123"/>
      <c r="E245" s="123"/>
      <c r="F245" s="123"/>
      <c r="G245" s="123"/>
      <c r="H245" s="123"/>
      <c r="I245" s="123"/>
      <c r="J245" s="123"/>
      <c r="K245" s="124"/>
      <c r="L245" s="123"/>
      <c r="M245" s="124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</row>
    <row r="246" spans="1:26" ht="15.75" customHeight="1">
      <c r="A246" s="123"/>
      <c r="B246" s="123"/>
      <c r="C246" s="123"/>
      <c r="D246" s="123"/>
      <c r="E246" s="123"/>
      <c r="F246" s="123"/>
      <c r="G246" s="123"/>
      <c r="H246" s="123"/>
      <c r="I246" s="123"/>
      <c r="J246" s="123"/>
      <c r="K246" s="124"/>
      <c r="L246" s="123"/>
      <c r="M246" s="124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</row>
    <row r="247" spans="1:26" ht="15.75" customHeight="1">
      <c r="A247" s="123"/>
      <c r="B247" s="123"/>
      <c r="C247" s="123"/>
      <c r="D247" s="123"/>
      <c r="E247" s="123"/>
      <c r="F247" s="123"/>
      <c r="G247" s="123"/>
      <c r="H247" s="123"/>
      <c r="I247" s="123"/>
      <c r="J247" s="123"/>
      <c r="K247" s="124"/>
      <c r="L247" s="123"/>
      <c r="M247" s="124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</row>
    <row r="248" spans="1:26" ht="15.75" customHeight="1">
      <c r="A248" s="123"/>
      <c r="B248" s="123"/>
      <c r="C248" s="123"/>
      <c r="D248" s="123"/>
      <c r="E248" s="123"/>
      <c r="F248" s="123"/>
      <c r="G248" s="123"/>
      <c r="H248" s="123"/>
      <c r="I248" s="123"/>
      <c r="J248" s="123"/>
      <c r="K248" s="124"/>
      <c r="L248" s="123"/>
      <c r="M248" s="124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</row>
    <row r="249" spans="1:26" ht="15.75" customHeight="1">
      <c r="A249" s="123"/>
      <c r="B249" s="123"/>
      <c r="C249" s="123"/>
      <c r="D249" s="123"/>
      <c r="E249" s="123"/>
      <c r="F249" s="123"/>
      <c r="G249" s="123"/>
      <c r="H249" s="123"/>
      <c r="I249" s="123"/>
      <c r="J249" s="123"/>
      <c r="K249" s="124"/>
      <c r="L249" s="123"/>
      <c r="M249" s="124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</row>
    <row r="250" spans="1:26" ht="15.75" customHeight="1">
      <c r="A250" s="123"/>
      <c r="B250" s="123"/>
      <c r="C250" s="123"/>
      <c r="D250" s="123"/>
      <c r="E250" s="123"/>
      <c r="F250" s="123"/>
      <c r="G250" s="123"/>
      <c r="H250" s="123"/>
      <c r="I250" s="123"/>
      <c r="J250" s="123"/>
      <c r="K250" s="124"/>
      <c r="L250" s="123"/>
      <c r="M250" s="124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</row>
    <row r="251" spans="1:26" ht="15.75" customHeight="1">
      <c r="A251" s="123"/>
      <c r="B251" s="123"/>
      <c r="C251" s="123"/>
      <c r="D251" s="123"/>
      <c r="E251" s="123"/>
      <c r="F251" s="123"/>
      <c r="G251" s="123"/>
      <c r="H251" s="123"/>
      <c r="I251" s="123"/>
      <c r="J251" s="123"/>
      <c r="K251" s="124"/>
      <c r="L251" s="123"/>
      <c r="M251" s="124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</row>
    <row r="252" spans="1:26" ht="15.75" customHeight="1">
      <c r="A252" s="123"/>
      <c r="B252" s="123"/>
      <c r="C252" s="123"/>
      <c r="D252" s="123"/>
      <c r="E252" s="123"/>
      <c r="F252" s="123"/>
      <c r="G252" s="123"/>
      <c r="H252" s="123"/>
      <c r="I252" s="123"/>
      <c r="J252" s="123"/>
      <c r="K252" s="124"/>
      <c r="L252" s="123"/>
      <c r="M252" s="124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</row>
    <row r="253" spans="1:26" ht="15.75" customHeight="1">
      <c r="A253" s="123"/>
      <c r="B253" s="123"/>
      <c r="C253" s="123"/>
      <c r="D253" s="123"/>
      <c r="E253" s="123"/>
      <c r="F253" s="123"/>
      <c r="G253" s="123"/>
      <c r="H253" s="123"/>
      <c r="I253" s="123"/>
      <c r="J253" s="123"/>
      <c r="K253" s="124"/>
      <c r="L253" s="123"/>
      <c r="M253" s="124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</row>
    <row r="254" spans="1:26" ht="15.75" customHeight="1">
      <c r="A254" s="123"/>
      <c r="B254" s="123"/>
      <c r="C254" s="123"/>
      <c r="D254" s="123"/>
      <c r="E254" s="123"/>
      <c r="F254" s="123"/>
      <c r="G254" s="123"/>
      <c r="H254" s="123"/>
      <c r="I254" s="123"/>
      <c r="J254" s="123"/>
      <c r="K254" s="124"/>
      <c r="L254" s="123"/>
      <c r="M254" s="124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</row>
    <row r="255" spans="1:26" ht="15.75" customHeight="1">
      <c r="A255" s="123"/>
      <c r="B255" s="123"/>
      <c r="C255" s="123"/>
      <c r="D255" s="123"/>
      <c r="E255" s="123"/>
      <c r="F255" s="123"/>
      <c r="G255" s="123"/>
      <c r="H255" s="123"/>
      <c r="I255" s="123"/>
      <c r="J255" s="123"/>
      <c r="K255" s="124"/>
      <c r="L255" s="123"/>
      <c r="M255" s="124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</row>
    <row r="256" spans="1:26" ht="15.75" customHeight="1">
      <c r="A256" s="123"/>
      <c r="B256" s="123"/>
      <c r="C256" s="123"/>
      <c r="D256" s="123"/>
      <c r="E256" s="123"/>
      <c r="F256" s="123"/>
      <c r="G256" s="123"/>
      <c r="H256" s="123"/>
      <c r="I256" s="123"/>
      <c r="J256" s="123"/>
      <c r="K256" s="124"/>
      <c r="L256" s="123"/>
      <c r="M256" s="124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</row>
    <row r="257" spans="1:26" ht="15.75" customHeight="1">
      <c r="A257" s="123"/>
      <c r="B257" s="123"/>
      <c r="C257" s="123"/>
      <c r="D257" s="123"/>
      <c r="E257" s="123"/>
      <c r="F257" s="123"/>
      <c r="G257" s="123"/>
      <c r="H257" s="123"/>
      <c r="I257" s="123"/>
      <c r="J257" s="123"/>
      <c r="K257" s="124"/>
      <c r="L257" s="123"/>
      <c r="M257" s="124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</row>
    <row r="258" spans="1:26" ht="15.75" customHeight="1">
      <c r="A258" s="123"/>
      <c r="B258" s="123"/>
      <c r="C258" s="123"/>
      <c r="D258" s="123"/>
      <c r="E258" s="123"/>
      <c r="F258" s="123"/>
      <c r="G258" s="123"/>
      <c r="H258" s="123"/>
      <c r="I258" s="123"/>
      <c r="J258" s="123"/>
      <c r="K258" s="124"/>
      <c r="L258" s="123"/>
      <c r="M258" s="124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</row>
    <row r="259" spans="1:26" ht="15.75" customHeight="1">
      <c r="A259" s="123"/>
      <c r="B259" s="123"/>
      <c r="C259" s="123"/>
      <c r="D259" s="123"/>
      <c r="E259" s="123"/>
      <c r="F259" s="123"/>
      <c r="G259" s="123"/>
      <c r="H259" s="123"/>
      <c r="I259" s="123"/>
      <c r="J259" s="123"/>
      <c r="K259" s="124"/>
      <c r="L259" s="123"/>
      <c r="M259" s="124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</row>
    <row r="260" spans="1:26" ht="15.75" customHeight="1">
      <c r="A260" s="123"/>
      <c r="B260" s="123"/>
      <c r="C260" s="123"/>
      <c r="D260" s="123"/>
      <c r="E260" s="123"/>
      <c r="F260" s="123"/>
      <c r="G260" s="123"/>
      <c r="H260" s="123"/>
      <c r="I260" s="123"/>
      <c r="J260" s="123"/>
      <c r="K260" s="124"/>
      <c r="L260" s="123"/>
      <c r="M260" s="124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</row>
    <row r="261" spans="1:26" ht="15.75" customHeight="1">
      <c r="A261" s="123"/>
      <c r="B261" s="123"/>
      <c r="C261" s="123"/>
      <c r="D261" s="123"/>
      <c r="E261" s="123"/>
      <c r="F261" s="123"/>
      <c r="G261" s="123"/>
      <c r="H261" s="123"/>
      <c r="I261" s="123"/>
      <c r="J261" s="123"/>
      <c r="K261" s="124"/>
      <c r="L261" s="123"/>
      <c r="M261" s="124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</row>
    <row r="262" spans="1:26" ht="15.75" customHeight="1">
      <c r="A262" s="123"/>
      <c r="B262" s="123"/>
      <c r="C262" s="123"/>
      <c r="D262" s="123"/>
      <c r="E262" s="123"/>
      <c r="F262" s="123"/>
      <c r="G262" s="123"/>
      <c r="H262" s="123"/>
      <c r="I262" s="123"/>
      <c r="J262" s="123"/>
      <c r="K262" s="124"/>
      <c r="L262" s="123"/>
      <c r="M262" s="124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</row>
    <row r="263" spans="1:26" ht="15.75" customHeight="1">
      <c r="A263" s="123"/>
      <c r="B263" s="123"/>
      <c r="C263" s="123"/>
      <c r="D263" s="123"/>
      <c r="E263" s="123"/>
      <c r="F263" s="123"/>
      <c r="G263" s="123"/>
      <c r="H263" s="123"/>
      <c r="I263" s="123"/>
      <c r="J263" s="123"/>
      <c r="K263" s="124"/>
      <c r="L263" s="123"/>
      <c r="M263" s="124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</row>
    <row r="264" spans="1:26" ht="15.75" customHeight="1">
      <c r="A264" s="123"/>
      <c r="B264" s="123"/>
      <c r="C264" s="123"/>
      <c r="D264" s="123"/>
      <c r="E264" s="123"/>
      <c r="F264" s="123"/>
      <c r="G264" s="123"/>
      <c r="H264" s="123"/>
      <c r="I264" s="123"/>
      <c r="J264" s="123"/>
      <c r="K264" s="124"/>
      <c r="L264" s="123"/>
      <c r="M264" s="124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</row>
    <row r="265" spans="1:26" ht="15.75" customHeight="1">
      <c r="A265" s="123"/>
      <c r="B265" s="123"/>
      <c r="C265" s="123"/>
      <c r="D265" s="123"/>
      <c r="E265" s="123"/>
      <c r="F265" s="123"/>
      <c r="G265" s="123"/>
      <c r="H265" s="123"/>
      <c r="I265" s="123"/>
      <c r="J265" s="123"/>
      <c r="K265" s="124"/>
      <c r="L265" s="123"/>
      <c r="M265" s="124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</row>
    <row r="266" spans="1:26" ht="15.75" customHeight="1">
      <c r="A266" s="123"/>
      <c r="B266" s="123"/>
      <c r="C266" s="123"/>
      <c r="D266" s="123"/>
      <c r="E266" s="123"/>
      <c r="F266" s="123"/>
      <c r="G266" s="123"/>
      <c r="H266" s="123"/>
      <c r="I266" s="123"/>
      <c r="J266" s="123"/>
      <c r="K266" s="124"/>
      <c r="L266" s="123"/>
      <c r="M266" s="124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</row>
    <row r="267" spans="1:26" ht="15.75" customHeight="1">
      <c r="A267" s="123"/>
      <c r="B267" s="123"/>
      <c r="C267" s="123"/>
      <c r="D267" s="123"/>
      <c r="E267" s="123"/>
      <c r="F267" s="123"/>
      <c r="G267" s="123"/>
      <c r="H267" s="123"/>
      <c r="I267" s="123"/>
      <c r="J267" s="123"/>
      <c r="K267" s="124"/>
      <c r="L267" s="123"/>
      <c r="M267" s="124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</row>
    <row r="268" spans="1:26" ht="15.75" customHeight="1">
      <c r="A268" s="123"/>
      <c r="B268" s="123"/>
      <c r="C268" s="123"/>
      <c r="D268" s="123"/>
      <c r="E268" s="123"/>
      <c r="F268" s="123"/>
      <c r="G268" s="123"/>
      <c r="H268" s="123"/>
      <c r="I268" s="123"/>
      <c r="J268" s="123"/>
      <c r="K268" s="124"/>
      <c r="L268" s="123"/>
      <c r="M268" s="124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</row>
    <row r="269" spans="1:26" ht="15.75" customHeight="1">
      <c r="A269" s="123"/>
      <c r="B269" s="123"/>
      <c r="C269" s="123"/>
      <c r="D269" s="123"/>
      <c r="E269" s="123"/>
      <c r="F269" s="123"/>
      <c r="G269" s="123"/>
      <c r="H269" s="123"/>
      <c r="I269" s="123"/>
      <c r="J269" s="123"/>
      <c r="K269" s="124"/>
      <c r="L269" s="123"/>
      <c r="M269" s="124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</row>
    <row r="270" spans="1:26" ht="15.75" customHeight="1">
      <c r="A270" s="123"/>
      <c r="B270" s="123"/>
      <c r="C270" s="123"/>
      <c r="D270" s="123"/>
      <c r="E270" s="123"/>
      <c r="F270" s="123"/>
      <c r="G270" s="123"/>
      <c r="H270" s="123"/>
      <c r="I270" s="123"/>
      <c r="J270" s="123"/>
      <c r="K270" s="124"/>
      <c r="L270" s="123"/>
      <c r="M270" s="124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</row>
    <row r="271" spans="1:26" ht="15.75" customHeight="1">
      <c r="A271" s="123"/>
      <c r="B271" s="123"/>
      <c r="C271" s="123"/>
      <c r="D271" s="123"/>
      <c r="E271" s="123"/>
      <c r="F271" s="123"/>
      <c r="G271" s="123"/>
      <c r="H271" s="123"/>
      <c r="I271" s="123"/>
      <c r="J271" s="123"/>
      <c r="K271" s="124"/>
      <c r="L271" s="123"/>
      <c r="M271" s="124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</row>
    <row r="272" spans="1:26" ht="15.75" customHeight="1">
      <c r="A272" s="123"/>
      <c r="B272" s="123"/>
      <c r="C272" s="123"/>
      <c r="D272" s="123"/>
      <c r="E272" s="123"/>
      <c r="F272" s="123"/>
      <c r="G272" s="123"/>
      <c r="H272" s="123"/>
      <c r="I272" s="123"/>
      <c r="J272" s="123"/>
      <c r="K272" s="124"/>
      <c r="L272" s="123"/>
      <c r="M272" s="124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</row>
    <row r="273" spans="1:26" ht="15.75" customHeight="1">
      <c r="A273" s="123"/>
      <c r="B273" s="123"/>
      <c r="C273" s="123"/>
      <c r="D273" s="123"/>
      <c r="E273" s="123"/>
      <c r="F273" s="123"/>
      <c r="G273" s="123"/>
      <c r="H273" s="123"/>
      <c r="I273" s="123"/>
      <c r="J273" s="123"/>
      <c r="K273" s="124"/>
      <c r="L273" s="123"/>
      <c r="M273" s="124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</row>
    <row r="274" spans="1:26" ht="15.75" customHeight="1">
      <c r="A274" s="123"/>
      <c r="B274" s="123"/>
      <c r="C274" s="123"/>
      <c r="D274" s="123"/>
      <c r="E274" s="123"/>
      <c r="F274" s="123"/>
      <c r="G274" s="123"/>
      <c r="H274" s="123"/>
      <c r="I274" s="123"/>
      <c r="J274" s="123"/>
      <c r="K274" s="124"/>
      <c r="L274" s="123"/>
      <c r="M274" s="124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</row>
    <row r="275" spans="1:26" ht="15.75" customHeight="1">
      <c r="A275" s="123"/>
      <c r="B275" s="123"/>
      <c r="C275" s="123"/>
      <c r="D275" s="123"/>
      <c r="E275" s="123"/>
      <c r="F275" s="123"/>
      <c r="G275" s="123"/>
      <c r="H275" s="123"/>
      <c r="I275" s="123"/>
      <c r="J275" s="123"/>
      <c r="K275" s="124"/>
      <c r="L275" s="123"/>
      <c r="M275" s="124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</row>
    <row r="276" spans="1:26" ht="15.75" customHeight="1">
      <c r="A276" s="123"/>
      <c r="B276" s="123"/>
      <c r="C276" s="123"/>
      <c r="D276" s="123"/>
      <c r="E276" s="123"/>
      <c r="F276" s="123"/>
      <c r="G276" s="123"/>
      <c r="H276" s="123"/>
      <c r="I276" s="123"/>
      <c r="J276" s="123"/>
      <c r="K276" s="124"/>
      <c r="L276" s="123"/>
      <c r="M276" s="124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</row>
    <row r="277" spans="1:26" ht="15.75" customHeight="1">
      <c r="A277" s="123"/>
      <c r="B277" s="123"/>
      <c r="C277" s="123"/>
      <c r="D277" s="123"/>
      <c r="E277" s="123"/>
      <c r="F277" s="123"/>
      <c r="G277" s="123"/>
      <c r="H277" s="123"/>
      <c r="I277" s="123"/>
      <c r="J277" s="123"/>
      <c r="K277" s="124"/>
      <c r="L277" s="123"/>
      <c r="M277" s="124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</row>
    <row r="278" spans="1:26" ht="15.75" customHeight="1">
      <c r="A278" s="123"/>
      <c r="B278" s="123"/>
      <c r="C278" s="123"/>
      <c r="D278" s="123"/>
      <c r="E278" s="123"/>
      <c r="F278" s="123"/>
      <c r="G278" s="123"/>
      <c r="H278" s="123"/>
      <c r="I278" s="123"/>
      <c r="J278" s="123"/>
      <c r="K278" s="124"/>
      <c r="L278" s="123"/>
      <c r="M278" s="124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</row>
    <row r="279" spans="1:26" ht="15.75" customHeight="1">
      <c r="A279" s="123"/>
      <c r="B279" s="123"/>
      <c r="C279" s="123"/>
      <c r="D279" s="123"/>
      <c r="E279" s="123"/>
      <c r="F279" s="123"/>
      <c r="G279" s="123"/>
      <c r="H279" s="123"/>
      <c r="I279" s="123"/>
      <c r="J279" s="123"/>
      <c r="K279" s="124"/>
      <c r="L279" s="123"/>
      <c r="M279" s="124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</row>
    <row r="280" spans="1:26" ht="15.75" customHeight="1">
      <c r="A280" s="123"/>
      <c r="B280" s="123"/>
      <c r="C280" s="123"/>
      <c r="D280" s="123"/>
      <c r="E280" s="123"/>
      <c r="F280" s="123"/>
      <c r="G280" s="123"/>
      <c r="H280" s="123"/>
      <c r="I280" s="123"/>
      <c r="J280" s="123"/>
      <c r="K280" s="124"/>
      <c r="L280" s="123"/>
      <c r="M280" s="124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</row>
    <row r="281" spans="1:26" ht="15.75" customHeight="1">
      <c r="A281" s="123"/>
      <c r="B281" s="123"/>
      <c r="C281" s="123"/>
      <c r="D281" s="123"/>
      <c r="E281" s="123"/>
      <c r="F281" s="123"/>
      <c r="G281" s="123"/>
      <c r="H281" s="123"/>
      <c r="I281" s="123"/>
      <c r="J281" s="123"/>
      <c r="K281" s="124"/>
      <c r="L281" s="123"/>
      <c r="M281" s="124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</row>
    <row r="282" spans="1:26" ht="15.75" customHeight="1">
      <c r="A282" s="123"/>
      <c r="B282" s="123"/>
      <c r="C282" s="123"/>
      <c r="D282" s="123"/>
      <c r="E282" s="123"/>
      <c r="F282" s="123"/>
      <c r="G282" s="123"/>
      <c r="H282" s="123"/>
      <c r="I282" s="123"/>
      <c r="J282" s="123"/>
      <c r="K282" s="124"/>
      <c r="L282" s="123"/>
      <c r="M282" s="124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</row>
    <row r="283" spans="1:26" ht="15.75" customHeight="1">
      <c r="A283" s="123"/>
      <c r="B283" s="123"/>
      <c r="C283" s="123"/>
      <c r="D283" s="123"/>
      <c r="E283" s="123"/>
      <c r="F283" s="123"/>
      <c r="G283" s="123"/>
      <c r="H283" s="123"/>
      <c r="I283" s="123"/>
      <c r="J283" s="123"/>
      <c r="K283" s="124"/>
      <c r="L283" s="123"/>
      <c r="M283" s="124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</row>
    <row r="284" spans="1:26" ht="15.75" customHeight="1">
      <c r="A284" s="123"/>
      <c r="B284" s="123"/>
      <c r="C284" s="123"/>
      <c r="D284" s="123"/>
      <c r="E284" s="123"/>
      <c r="F284" s="123"/>
      <c r="G284" s="123"/>
      <c r="H284" s="123"/>
      <c r="I284" s="123"/>
      <c r="J284" s="123"/>
      <c r="K284" s="124"/>
      <c r="L284" s="123"/>
      <c r="M284" s="124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</row>
    <row r="285" spans="1:26" ht="15.75" customHeight="1">
      <c r="A285" s="123"/>
      <c r="B285" s="123"/>
      <c r="C285" s="123"/>
      <c r="D285" s="123"/>
      <c r="E285" s="123"/>
      <c r="F285" s="123"/>
      <c r="G285" s="123"/>
      <c r="H285" s="123"/>
      <c r="I285" s="123"/>
      <c r="J285" s="123"/>
      <c r="K285" s="124"/>
      <c r="L285" s="123"/>
      <c r="M285" s="124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</row>
    <row r="286" spans="1:26" ht="15.75" customHeight="1">
      <c r="A286" s="123"/>
      <c r="B286" s="123"/>
      <c r="C286" s="123"/>
      <c r="D286" s="123"/>
      <c r="E286" s="123"/>
      <c r="F286" s="123"/>
      <c r="G286" s="123"/>
      <c r="H286" s="123"/>
      <c r="I286" s="123"/>
      <c r="J286" s="123"/>
      <c r="K286" s="124"/>
      <c r="L286" s="123"/>
      <c r="M286" s="124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</row>
    <row r="287" spans="1:26" ht="15.75" customHeight="1">
      <c r="A287" s="123"/>
      <c r="B287" s="123"/>
      <c r="C287" s="123"/>
      <c r="D287" s="123"/>
      <c r="E287" s="123"/>
      <c r="F287" s="123"/>
      <c r="G287" s="123"/>
      <c r="H287" s="123"/>
      <c r="I287" s="123"/>
      <c r="J287" s="123"/>
      <c r="K287" s="124"/>
      <c r="L287" s="123"/>
      <c r="M287" s="124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</row>
    <row r="288" spans="1:26" ht="15.75" customHeight="1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4"/>
      <c r="L288" s="123"/>
      <c r="M288" s="124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</row>
    <row r="289" spans="1:26" ht="15.75" customHeight="1">
      <c r="A289" s="123"/>
      <c r="B289" s="123"/>
      <c r="C289" s="123"/>
      <c r="D289" s="123"/>
      <c r="E289" s="123"/>
      <c r="F289" s="123"/>
      <c r="G289" s="123"/>
      <c r="H289" s="123"/>
      <c r="I289" s="123"/>
      <c r="J289" s="123"/>
      <c r="K289" s="124"/>
      <c r="L289" s="123"/>
      <c r="M289" s="124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</row>
    <row r="290" spans="1:26" ht="15.75" customHeight="1">
      <c r="A290" s="123"/>
      <c r="B290" s="123"/>
      <c r="C290" s="123"/>
      <c r="D290" s="123"/>
      <c r="E290" s="123"/>
      <c r="F290" s="123"/>
      <c r="G290" s="123"/>
      <c r="H290" s="123"/>
      <c r="I290" s="123"/>
      <c r="J290" s="123"/>
      <c r="K290" s="124"/>
      <c r="L290" s="123"/>
      <c r="M290" s="124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</row>
    <row r="291" spans="1:26" ht="15.75" customHeight="1">
      <c r="A291" s="123"/>
      <c r="B291" s="123"/>
      <c r="C291" s="123"/>
      <c r="D291" s="123"/>
      <c r="E291" s="123"/>
      <c r="F291" s="123"/>
      <c r="G291" s="123"/>
      <c r="H291" s="123"/>
      <c r="I291" s="123"/>
      <c r="J291" s="123"/>
      <c r="K291" s="124"/>
      <c r="L291" s="123"/>
      <c r="M291" s="124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</row>
    <row r="292" spans="1:26" ht="15.75" customHeight="1">
      <c r="A292" s="123"/>
      <c r="B292" s="123"/>
      <c r="C292" s="123"/>
      <c r="D292" s="123"/>
      <c r="E292" s="123"/>
      <c r="F292" s="123"/>
      <c r="G292" s="123"/>
      <c r="H292" s="123"/>
      <c r="I292" s="123"/>
      <c r="J292" s="123"/>
      <c r="K292" s="124"/>
      <c r="L292" s="123"/>
      <c r="M292" s="124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</row>
    <row r="293" spans="1:26" ht="15.75" customHeight="1">
      <c r="A293" s="123"/>
      <c r="B293" s="123"/>
      <c r="C293" s="123"/>
      <c r="D293" s="123"/>
      <c r="E293" s="123"/>
      <c r="F293" s="123"/>
      <c r="G293" s="123"/>
      <c r="H293" s="123"/>
      <c r="I293" s="123"/>
      <c r="J293" s="123"/>
      <c r="K293" s="124"/>
      <c r="L293" s="123"/>
      <c r="M293" s="124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</row>
    <row r="294" spans="1:26" ht="15.75" customHeight="1">
      <c r="A294" s="123"/>
      <c r="B294" s="123"/>
      <c r="C294" s="123"/>
      <c r="D294" s="123"/>
      <c r="E294" s="123"/>
      <c r="F294" s="123"/>
      <c r="G294" s="123"/>
      <c r="H294" s="123"/>
      <c r="I294" s="123"/>
      <c r="J294" s="123"/>
      <c r="K294" s="124"/>
      <c r="L294" s="123"/>
      <c r="M294" s="124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</row>
    <row r="295" spans="1:26" ht="15.75" customHeight="1">
      <c r="A295" s="123"/>
      <c r="B295" s="123"/>
      <c r="C295" s="123"/>
      <c r="D295" s="123"/>
      <c r="E295" s="123"/>
      <c r="F295" s="123"/>
      <c r="G295" s="123"/>
      <c r="H295" s="123"/>
      <c r="I295" s="123"/>
      <c r="J295" s="123"/>
      <c r="K295" s="124"/>
      <c r="L295" s="123"/>
      <c r="M295" s="124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</row>
    <row r="296" spans="1:26" ht="15.75" customHeight="1">
      <c r="A296" s="123"/>
      <c r="B296" s="123"/>
      <c r="C296" s="123"/>
      <c r="D296" s="123"/>
      <c r="E296" s="123"/>
      <c r="F296" s="123"/>
      <c r="G296" s="123"/>
      <c r="H296" s="123"/>
      <c r="I296" s="123"/>
      <c r="J296" s="123"/>
      <c r="K296" s="124"/>
      <c r="L296" s="123"/>
      <c r="M296" s="124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</row>
    <row r="297" spans="1:26" ht="15.75" customHeight="1">
      <c r="A297" s="123"/>
      <c r="B297" s="123"/>
      <c r="C297" s="123"/>
      <c r="D297" s="123"/>
      <c r="E297" s="123"/>
      <c r="F297" s="123"/>
      <c r="G297" s="123"/>
      <c r="H297" s="123"/>
      <c r="I297" s="123"/>
      <c r="J297" s="123"/>
      <c r="K297" s="124"/>
      <c r="L297" s="123"/>
      <c r="M297" s="124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</row>
    <row r="298" spans="1:26" ht="15.75" customHeight="1">
      <c r="A298" s="123"/>
      <c r="B298" s="123"/>
      <c r="C298" s="123"/>
      <c r="D298" s="123"/>
      <c r="E298" s="123"/>
      <c r="F298" s="123"/>
      <c r="G298" s="123"/>
      <c r="H298" s="123"/>
      <c r="I298" s="123"/>
      <c r="J298" s="123"/>
      <c r="K298" s="124"/>
      <c r="L298" s="123"/>
      <c r="M298" s="124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</row>
    <row r="299" spans="1:26" ht="15.75" customHeight="1">
      <c r="A299" s="123"/>
      <c r="B299" s="123"/>
      <c r="C299" s="123"/>
      <c r="D299" s="123"/>
      <c r="E299" s="123"/>
      <c r="F299" s="123"/>
      <c r="G299" s="123"/>
      <c r="H299" s="123"/>
      <c r="I299" s="123"/>
      <c r="J299" s="123"/>
      <c r="K299" s="124"/>
      <c r="L299" s="123"/>
      <c r="M299" s="124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</row>
    <row r="300" spans="1:26" ht="15.75" customHeight="1">
      <c r="A300" s="123"/>
      <c r="B300" s="123"/>
      <c r="C300" s="123"/>
      <c r="D300" s="123"/>
      <c r="E300" s="123"/>
      <c r="F300" s="123"/>
      <c r="G300" s="123"/>
      <c r="H300" s="123"/>
      <c r="I300" s="123"/>
      <c r="J300" s="123"/>
      <c r="K300" s="124"/>
      <c r="L300" s="123"/>
      <c r="M300" s="124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</row>
    <row r="301" spans="1:26" ht="15.75" customHeight="1">
      <c r="A301" s="123"/>
      <c r="B301" s="123"/>
      <c r="C301" s="123"/>
      <c r="D301" s="123"/>
      <c r="E301" s="123"/>
      <c r="F301" s="123"/>
      <c r="G301" s="123"/>
      <c r="H301" s="123"/>
      <c r="I301" s="123"/>
      <c r="J301" s="123"/>
      <c r="K301" s="124"/>
      <c r="L301" s="123"/>
      <c r="M301" s="124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</row>
    <row r="302" spans="1:26" ht="15.75" customHeight="1">
      <c r="A302" s="123"/>
      <c r="B302" s="123"/>
      <c r="C302" s="123"/>
      <c r="D302" s="123"/>
      <c r="E302" s="123"/>
      <c r="F302" s="123"/>
      <c r="G302" s="123"/>
      <c r="H302" s="123"/>
      <c r="I302" s="123"/>
      <c r="J302" s="123"/>
      <c r="K302" s="124"/>
      <c r="L302" s="123"/>
      <c r="M302" s="124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</row>
    <row r="303" spans="1:26" ht="15.75" customHeight="1">
      <c r="A303" s="123"/>
      <c r="B303" s="123"/>
      <c r="C303" s="123"/>
      <c r="D303" s="123"/>
      <c r="E303" s="123"/>
      <c r="F303" s="123"/>
      <c r="G303" s="123"/>
      <c r="H303" s="123"/>
      <c r="I303" s="123"/>
      <c r="J303" s="123"/>
      <c r="K303" s="124"/>
      <c r="L303" s="123"/>
      <c r="M303" s="124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</row>
    <row r="304" spans="1:26" ht="15.75" customHeight="1">
      <c r="A304" s="123"/>
      <c r="B304" s="123"/>
      <c r="C304" s="123"/>
      <c r="D304" s="123"/>
      <c r="E304" s="123"/>
      <c r="F304" s="123"/>
      <c r="G304" s="123"/>
      <c r="H304" s="123"/>
      <c r="I304" s="123"/>
      <c r="J304" s="123"/>
      <c r="K304" s="124"/>
      <c r="L304" s="123"/>
      <c r="M304" s="124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</row>
    <row r="305" spans="1:26" ht="15.75" customHeight="1">
      <c r="A305" s="123"/>
      <c r="B305" s="123"/>
      <c r="C305" s="123"/>
      <c r="D305" s="123"/>
      <c r="E305" s="123"/>
      <c r="F305" s="123"/>
      <c r="G305" s="123"/>
      <c r="H305" s="123"/>
      <c r="I305" s="123"/>
      <c r="J305" s="123"/>
      <c r="K305" s="124"/>
      <c r="L305" s="123"/>
      <c r="M305" s="124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</row>
    <row r="306" spans="1:26" ht="15.75" customHeight="1">
      <c r="A306" s="123"/>
      <c r="B306" s="123"/>
      <c r="C306" s="123"/>
      <c r="D306" s="123"/>
      <c r="E306" s="123"/>
      <c r="F306" s="123"/>
      <c r="G306" s="123"/>
      <c r="H306" s="123"/>
      <c r="I306" s="123"/>
      <c r="J306" s="123"/>
      <c r="K306" s="124"/>
      <c r="L306" s="123"/>
      <c r="M306" s="124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</row>
    <row r="307" spans="1:26" ht="15.75" customHeight="1">
      <c r="A307" s="123"/>
      <c r="B307" s="123"/>
      <c r="C307" s="123"/>
      <c r="D307" s="123"/>
      <c r="E307" s="123"/>
      <c r="F307" s="123"/>
      <c r="G307" s="123"/>
      <c r="H307" s="123"/>
      <c r="I307" s="123"/>
      <c r="J307" s="123"/>
      <c r="K307" s="124"/>
      <c r="L307" s="123"/>
      <c r="M307" s="124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</row>
    <row r="308" spans="1:26" ht="15.75" customHeight="1">
      <c r="A308" s="123"/>
      <c r="B308" s="123"/>
      <c r="C308" s="123"/>
      <c r="D308" s="123"/>
      <c r="E308" s="123"/>
      <c r="F308" s="123"/>
      <c r="G308" s="123"/>
      <c r="H308" s="123"/>
      <c r="I308" s="123"/>
      <c r="J308" s="123"/>
      <c r="K308" s="124"/>
      <c r="L308" s="123"/>
      <c r="M308" s="124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</row>
    <row r="309" spans="1:26" ht="15.75" customHeight="1">
      <c r="A309" s="123"/>
      <c r="B309" s="123"/>
      <c r="C309" s="123"/>
      <c r="D309" s="123"/>
      <c r="E309" s="123"/>
      <c r="F309" s="123"/>
      <c r="G309" s="123"/>
      <c r="H309" s="123"/>
      <c r="I309" s="123"/>
      <c r="J309" s="123"/>
      <c r="K309" s="124"/>
      <c r="L309" s="123"/>
      <c r="M309" s="124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</row>
    <row r="310" spans="1:26" ht="15.75" customHeight="1">
      <c r="A310" s="123"/>
      <c r="B310" s="123"/>
      <c r="C310" s="123"/>
      <c r="D310" s="123"/>
      <c r="E310" s="123"/>
      <c r="F310" s="123"/>
      <c r="G310" s="123"/>
      <c r="H310" s="123"/>
      <c r="I310" s="123"/>
      <c r="J310" s="123"/>
      <c r="K310" s="124"/>
      <c r="L310" s="123"/>
      <c r="M310" s="124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</row>
    <row r="311" spans="1:26" ht="15.75" customHeight="1">
      <c r="A311" s="123"/>
      <c r="B311" s="123"/>
      <c r="C311" s="123"/>
      <c r="D311" s="123"/>
      <c r="E311" s="123"/>
      <c r="F311" s="123"/>
      <c r="G311" s="123"/>
      <c r="H311" s="123"/>
      <c r="I311" s="123"/>
      <c r="J311" s="123"/>
      <c r="K311" s="124"/>
      <c r="L311" s="123"/>
      <c r="M311" s="124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</row>
    <row r="312" spans="1:26" ht="15.75" customHeight="1">
      <c r="A312" s="123"/>
      <c r="B312" s="123"/>
      <c r="C312" s="123"/>
      <c r="D312" s="123"/>
      <c r="E312" s="123"/>
      <c r="F312" s="123"/>
      <c r="G312" s="123"/>
      <c r="H312" s="123"/>
      <c r="I312" s="123"/>
      <c r="J312" s="123"/>
      <c r="K312" s="124"/>
      <c r="L312" s="123"/>
      <c r="M312" s="124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</row>
    <row r="313" spans="1:26" ht="15.75" customHeight="1">
      <c r="A313" s="123"/>
      <c r="B313" s="123"/>
      <c r="C313" s="123"/>
      <c r="D313" s="123"/>
      <c r="E313" s="123"/>
      <c r="F313" s="123"/>
      <c r="G313" s="123"/>
      <c r="H313" s="123"/>
      <c r="I313" s="123"/>
      <c r="J313" s="123"/>
      <c r="K313" s="124"/>
      <c r="L313" s="123"/>
      <c r="M313" s="124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</row>
    <row r="314" spans="1:26" ht="15.75" customHeight="1">
      <c r="A314" s="123"/>
      <c r="B314" s="123"/>
      <c r="C314" s="123"/>
      <c r="D314" s="123"/>
      <c r="E314" s="123"/>
      <c r="F314" s="123"/>
      <c r="G314" s="123"/>
      <c r="H314" s="123"/>
      <c r="I314" s="123"/>
      <c r="J314" s="123"/>
      <c r="K314" s="124"/>
      <c r="L314" s="123"/>
      <c r="M314" s="124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</row>
    <row r="315" spans="1:26" ht="15.75" customHeight="1">
      <c r="A315" s="123"/>
      <c r="B315" s="123"/>
      <c r="C315" s="123"/>
      <c r="D315" s="123"/>
      <c r="E315" s="123"/>
      <c r="F315" s="123"/>
      <c r="G315" s="123"/>
      <c r="H315" s="123"/>
      <c r="I315" s="123"/>
      <c r="J315" s="123"/>
      <c r="K315" s="124"/>
      <c r="L315" s="123"/>
      <c r="M315" s="124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</row>
    <row r="316" spans="1:26" ht="15.75" customHeight="1">
      <c r="A316" s="123"/>
      <c r="B316" s="123"/>
      <c r="C316" s="123"/>
      <c r="D316" s="123"/>
      <c r="E316" s="123"/>
      <c r="F316" s="123"/>
      <c r="G316" s="123"/>
      <c r="H316" s="123"/>
      <c r="I316" s="123"/>
      <c r="J316" s="123"/>
      <c r="K316" s="124"/>
      <c r="L316" s="123"/>
      <c r="M316" s="124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</row>
    <row r="317" spans="1:26" ht="15.75" customHeight="1">
      <c r="A317" s="123"/>
      <c r="B317" s="123"/>
      <c r="C317" s="123"/>
      <c r="D317" s="123"/>
      <c r="E317" s="123"/>
      <c r="F317" s="123"/>
      <c r="G317" s="123"/>
      <c r="H317" s="123"/>
      <c r="I317" s="123"/>
      <c r="J317" s="123"/>
      <c r="K317" s="124"/>
      <c r="L317" s="123"/>
      <c r="M317" s="124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</row>
    <row r="318" spans="1:26" ht="15.75" customHeight="1">
      <c r="A318" s="123"/>
      <c r="B318" s="123"/>
      <c r="C318" s="123"/>
      <c r="D318" s="123"/>
      <c r="E318" s="123"/>
      <c r="F318" s="123"/>
      <c r="G318" s="123"/>
      <c r="H318" s="123"/>
      <c r="I318" s="123"/>
      <c r="J318" s="123"/>
      <c r="K318" s="124"/>
      <c r="L318" s="123"/>
      <c r="M318" s="124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</row>
    <row r="319" spans="1:26" ht="15.75" customHeight="1">
      <c r="A319" s="123"/>
      <c r="B319" s="123"/>
      <c r="C319" s="123"/>
      <c r="D319" s="123"/>
      <c r="E319" s="123"/>
      <c r="F319" s="123"/>
      <c r="G319" s="123"/>
      <c r="H319" s="123"/>
      <c r="I319" s="123"/>
      <c r="J319" s="123"/>
      <c r="K319" s="124"/>
      <c r="L319" s="123"/>
      <c r="M319" s="124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</row>
    <row r="320" spans="1:26" ht="15.75" customHeight="1">
      <c r="A320" s="123"/>
      <c r="B320" s="123"/>
      <c r="C320" s="123"/>
      <c r="D320" s="123"/>
      <c r="E320" s="123"/>
      <c r="F320" s="123"/>
      <c r="G320" s="123"/>
      <c r="H320" s="123"/>
      <c r="I320" s="123"/>
      <c r="J320" s="123"/>
      <c r="K320" s="124"/>
      <c r="L320" s="123"/>
      <c r="M320" s="124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</row>
    <row r="321" spans="1:26" ht="15.75" customHeight="1">
      <c r="A321" s="123"/>
      <c r="B321" s="123"/>
      <c r="C321" s="123"/>
      <c r="D321" s="123"/>
      <c r="E321" s="123"/>
      <c r="F321" s="123"/>
      <c r="G321" s="123"/>
      <c r="H321" s="123"/>
      <c r="I321" s="123"/>
      <c r="J321" s="123"/>
      <c r="K321" s="124"/>
      <c r="L321" s="123"/>
      <c r="M321" s="124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</row>
    <row r="322" spans="1:26" ht="15.7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4"/>
      <c r="L322" s="123"/>
      <c r="M322" s="124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</row>
    <row r="323" spans="1:26" ht="15.75" customHeight="1">
      <c r="A323" s="123"/>
      <c r="B323" s="123"/>
      <c r="C323" s="123"/>
      <c r="D323" s="123"/>
      <c r="E323" s="123"/>
      <c r="F323" s="123"/>
      <c r="G323" s="123"/>
      <c r="H323" s="123"/>
      <c r="I323" s="123"/>
      <c r="J323" s="123"/>
      <c r="K323" s="124"/>
      <c r="L323" s="123"/>
      <c r="M323" s="124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</row>
    <row r="324" spans="1:26" ht="15.75" customHeight="1">
      <c r="A324" s="123"/>
      <c r="B324" s="123"/>
      <c r="C324" s="123"/>
      <c r="D324" s="123"/>
      <c r="E324" s="123"/>
      <c r="F324" s="123"/>
      <c r="G324" s="123"/>
      <c r="H324" s="123"/>
      <c r="I324" s="123"/>
      <c r="J324" s="123"/>
      <c r="K324" s="124"/>
      <c r="L324" s="123"/>
      <c r="M324" s="124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</row>
    <row r="325" spans="1:26" ht="15.75" customHeight="1">
      <c r="A325" s="123"/>
      <c r="B325" s="123"/>
      <c r="C325" s="123"/>
      <c r="D325" s="123"/>
      <c r="E325" s="123"/>
      <c r="F325" s="123"/>
      <c r="G325" s="123"/>
      <c r="H325" s="123"/>
      <c r="I325" s="123"/>
      <c r="J325" s="123"/>
      <c r="K325" s="124"/>
      <c r="L325" s="123"/>
      <c r="M325" s="124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</row>
    <row r="326" spans="1:26" ht="15.75" customHeight="1">
      <c r="A326" s="123"/>
      <c r="B326" s="123"/>
      <c r="C326" s="123"/>
      <c r="D326" s="123"/>
      <c r="E326" s="123"/>
      <c r="F326" s="123"/>
      <c r="G326" s="123"/>
      <c r="H326" s="123"/>
      <c r="I326" s="123"/>
      <c r="J326" s="123"/>
      <c r="K326" s="124"/>
      <c r="L326" s="123"/>
      <c r="M326" s="124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</row>
    <row r="327" spans="1:26" ht="15.75" customHeight="1">
      <c r="A327" s="123"/>
      <c r="B327" s="123"/>
      <c r="C327" s="123"/>
      <c r="D327" s="123"/>
      <c r="E327" s="123"/>
      <c r="F327" s="123"/>
      <c r="G327" s="123"/>
      <c r="H327" s="123"/>
      <c r="I327" s="123"/>
      <c r="J327" s="123"/>
      <c r="K327" s="124"/>
      <c r="L327" s="123"/>
      <c r="M327" s="124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</row>
    <row r="328" spans="1:26" ht="15.75" customHeight="1">
      <c r="A328" s="123"/>
      <c r="B328" s="123"/>
      <c r="C328" s="123"/>
      <c r="D328" s="123"/>
      <c r="E328" s="123"/>
      <c r="F328" s="123"/>
      <c r="G328" s="123"/>
      <c r="H328" s="123"/>
      <c r="I328" s="123"/>
      <c r="J328" s="123"/>
      <c r="K328" s="124"/>
      <c r="L328" s="123"/>
      <c r="M328" s="124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</row>
    <row r="329" spans="1:26" ht="15.75" customHeight="1">
      <c r="A329" s="123"/>
      <c r="B329" s="123"/>
      <c r="C329" s="123"/>
      <c r="D329" s="123"/>
      <c r="E329" s="123"/>
      <c r="F329" s="123"/>
      <c r="G329" s="123"/>
      <c r="H329" s="123"/>
      <c r="I329" s="123"/>
      <c r="J329" s="123"/>
      <c r="K329" s="124"/>
      <c r="L329" s="123"/>
      <c r="M329" s="124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</row>
    <row r="330" spans="1:26" ht="15.75" customHeight="1">
      <c r="A330" s="123"/>
      <c r="B330" s="123"/>
      <c r="C330" s="123"/>
      <c r="D330" s="123"/>
      <c r="E330" s="123"/>
      <c r="F330" s="123"/>
      <c r="G330" s="123"/>
      <c r="H330" s="123"/>
      <c r="I330" s="123"/>
      <c r="J330" s="123"/>
      <c r="K330" s="124"/>
      <c r="L330" s="123"/>
      <c r="M330" s="124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</row>
    <row r="331" spans="1:26" ht="15.75" customHeight="1">
      <c r="A331" s="123"/>
      <c r="B331" s="123"/>
      <c r="C331" s="123"/>
      <c r="D331" s="123"/>
      <c r="E331" s="123"/>
      <c r="F331" s="123"/>
      <c r="G331" s="123"/>
      <c r="H331" s="123"/>
      <c r="I331" s="123"/>
      <c r="J331" s="123"/>
      <c r="K331" s="124"/>
      <c r="L331" s="123"/>
      <c r="M331" s="124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</row>
    <row r="332" spans="1:26" ht="15.75" customHeight="1">
      <c r="A332" s="123"/>
      <c r="B332" s="123"/>
      <c r="C332" s="123"/>
      <c r="D332" s="123"/>
      <c r="E332" s="123"/>
      <c r="F332" s="123"/>
      <c r="G332" s="123"/>
      <c r="H332" s="123"/>
      <c r="I332" s="123"/>
      <c r="J332" s="123"/>
      <c r="K332" s="124"/>
      <c r="L332" s="123"/>
      <c r="M332" s="124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</row>
    <row r="333" spans="1:26" ht="15.75" customHeight="1">
      <c r="A333" s="123"/>
      <c r="B333" s="123"/>
      <c r="C333" s="123"/>
      <c r="D333" s="123"/>
      <c r="E333" s="123"/>
      <c r="F333" s="123"/>
      <c r="G333" s="123"/>
      <c r="H333" s="123"/>
      <c r="I333" s="123"/>
      <c r="J333" s="123"/>
      <c r="K333" s="124"/>
      <c r="L333" s="123"/>
      <c r="M333" s="124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</row>
    <row r="334" spans="1:26" ht="15.75" customHeight="1">
      <c r="A334" s="123"/>
      <c r="B334" s="123"/>
      <c r="C334" s="123"/>
      <c r="D334" s="123"/>
      <c r="E334" s="123"/>
      <c r="F334" s="123"/>
      <c r="G334" s="123"/>
      <c r="H334" s="123"/>
      <c r="I334" s="123"/>
      <c r="J334" s="123"/>
      <c r="K334" s="124"/>
      <c r="L334" s="123"/>
      <c r="M334" s="124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</row>
    <row r="335" spans="1:26" ht="15.75" customHeight="1">
      <c r="A335" s="123"/>
      <c r="B335" s="123"/>
      <c r="C335" s="123"/>
      <c r="D335" s="123"/>
      <c r="E335" s="123"/>
      <c r="F335" s="123"/>
      <c r="G335" s="123"/>
      <c r="H335" s="123"/>
      <c r="I335" s="123"/>
      <c r="J335" s="123"/>
      <c r="K335" s="124"/>
      <c r="L335" s="123"/>
      <c r="M335" s="124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</row>
    <row r="336" spans="1:26" ht="15.75" customHeight="1">
      <c r="A336" s="123"/>
      <c r="B336" s="123"/>
      <c r="C336" s="123"/>
      <c r="D336" s="123"/>
      <c r="E336" s="123"/>
      <c r="F336" s="123"/>
      <c r="G336" s="123"/>
      <c r="H336" s="123"/>
      <c r="I336" s="123"/>
      <c r="J336" s="123"/>
      <c r="K336" s="124"/>
      <c r="L336" s="123"/>
      <c r="M336" s="124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</row>
    <row r="337" spans="1:26" ht="15.75" customHeight="1">
      <c r="A337" s="123"/>
      <c r="B337" s="123"/>
      <c r="C337" s="123"/>
      <c r="D337" s="123"/>
      <c r="E337" s="123"/>
      <c r="F337" s="123"/>
      <c r="G337" s="123"/>
      <c r="H337" s="123"/>
      <c r="I337" s="123"/>
      <c r="J337" s="123"/>
      <c r="K337" s="124"/>
      <c r="L337" s="123"/>
      <c r="M337" s="124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</row>
    <row r="338" spans="1:26" ht="15.75" customHeight="1">
      <c r="A338" s="123"/>
      <c r="B338" s="123"/>
      <c r="C338" s="123"/>
      <c r="D338" s="123"/>
      <c r="E338" s="123"/>
      <c r="F338" s="123"/>
      <c r="G338" s="123"/>
      <c r="H338" s="123"/>
      <c r="I338" s="123"/>
      <c r="J338" s="123"/>
      <c r="K338" s="124"/>
      <c r="L338" s="123"/>
      <c r="M338" s="124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</row>
    <row r="339" spans="1:26" ht="15.75" customHeight="1">
      <c r="A339" s="123"/>
      <c r="B339" s="123"/>
      <c r="C339" s="123"/>
      <c r="D339" s="123"/>
      <c r="E339" s="123"/>
      <c r="F339" s="123"/>
      <c r="G339" s="123"/>
      <c r="H339" s="123"/>
      <c r="I339" s="123"/>
      <c r="J339" s="123"/>
      <c r="K339" s="124"/>
      <c r="L339" s="123"/>
      <c r="M339" s="124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</row>
    <row r="340" spans="1:26" ht="15.75" customHeight="1">
      <c r="A340" s="123"/>
      <c r="B340" s="123"/>
      <c r="C340" s="123"/>
      <c r="D340" s="123"/>
      <c r="E340" s="123"/>
      <c r="F340" s="123"/>
      <c r="G340" s="123"/>
      <c r="H340" s="123"/>
      <c r="I340" s="123"/>
      <c r="J340" s="123"/>
      <c r="K340" s="124"/>
      <c r="L340" s="123"/>
      <c r="M340" s="124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</row>
    <row r="341" spans="1:26" ht="15.75" customHeight="1">
      <c r="A341" s="123"/>
      <c r="B341" s="123"/>
      <c r="C341" s="123"/>
      <c r="D341" s="123"/>
      <c r="E341" s="123"/>
      <c r="F341" s="123"/>
      <c r="G341" s="123"/>
      <c r="H341" s="123"/>
      <c r="I341" s="123"/>
      <c r="J341" s="123"/>
      <c r="K341" s="124"/>
      <c r="L341" s="123"/>
      <c r="M341" s="124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</row>
    <row r="342" spans="1:26" ht="15.75" customHeight="1">
      <c r="A342" s="123"/>
      <c r="B342" s="123"/>
      <c r="C342" s="123"/>
      <c r="D342" s="123"/>
      <c r="E342" s="123"/>
      <c r="F342" s="123"/>
      <c r="G342" s="123"/>
      <c r="H342" s="123"/>
      <c r="I342" s="123"/>
      <c r="J342" s="123"/>
      <c r="K342" s="124"/>
      <c r="L342" s="123"/>
      <c r="M342" s="124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</row>
    <row r="343" spans="1:26" ht="15.75" customHeight="1">
      <c r="A343" s="123"/>
      <c r="B343" s="123"/>
      <c r="C343" s="123"/>
      <c r="D343" s="123"/>
      <c r="E343" s="123"/>
      <c r="F343" s="123"/>
      <c r="G343" s="123"/>
      <c r="H343" s="123"/>
      <c r="I343" s="123"/>
      <c r="J343" s="123"/>
      <c r="K343" s="124"/>
      <c r="L343" s="123"/>
      <c r="M343" s="124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</row>
    <row r="344" spans="1:26" ht="15.75" customHeight="1">
      <c r="A344" s="123"/>
      <c r="B344" s="123"/>
      <c r="C344" s="123"/>
      <c r="D344" s="123"/>
      <c r="E344" s="123"/>
      <c r="F344" s="123"/>
      <c r="G344" s="123"/>
      <c r="H344" s="123"/>
      <c r="I344" s="123"/>
      <c r="J344" s="123"/>
      <c r="K344" s="124"/>
      <c r="L344" s="123"/>
      <c r="M344" s="124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</row>
    <row r="345" spans="1:26" ht="15.75" customHeight="1">
      <c r="A345" s="123"/>
      <c r="B345" s="123"/>
      <c r="C345" s="123"/>
      <c r="D345" s="123"/>
      <c r="E345" s="123"/>
      <c r="F345" s="123"/>
      <c r="G345" s="123"/>
      <c r="H345" s="123"/>
      <c r="I345" s="123"/>
      <c r="J345" s="123"/>
      <c r="K345" s="124"/>
      <c r="L345" s="123"/>
      <c r="M345" s="124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</row>
    <row r="346" spans="1:26" ht="15.75" customHeight="1">
      <c r="A346" s="123"/>
      <c r="B346" s="123"/>
      <c r="C346" s="123"/>
      <c r="D346" s="123"/>
      <c r="E346" s="123"/>
      <c r="F346" s="123"/>
      <c r="G346" s="123"/>
      <c r="H346" s="123"/>
      <c r="I346" s="123"/>
      <c r="J346" s="123"/>
      <c r="K346" s="124"/>
      <c r="L346" s="123"/>
      <c r="M346" s="124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</row>
    <row r="347" spans="1:26" ht="15.75" customHeight="1">
      <c r="A347" s="123"/>
      <c r="B347" s="123"/>
      <c r="C347" s="123"/>
      <c r="D347" s="123"/>
      <c r="E347" s="123"/>
      <c r="F347" s="123"/>
      <c r="G347" s="123"/>
      <c r="H347" s="123"/>
      <c r="I347" s="123"/>
      <c r="J347" s="123"/>
      <c r="K347" s="124"/>
      <c r="L347" s="123"/>
      <c r="M347" s="124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</row>
    <row r="348" spans="1:26" ht="15.75" customHeight="1">
      <c r="A348" s="123"/>
      <c r="B348" s="123"/>
      <c r="C348" s="123"/>
      <c r="D348" s="123"/>
      <c r="E348" s="123"/>
      <c r="F348" s="123"/>
      <c r="G348" s="123"/>
      <c r="H348" s="123"/>
      <c r="I348" s="123"/>
      <c r="J348" s="123"/>
      <c r="K348" s="124"/>
      <c r="L348" s="123"/>
      <c r="M348" s="124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</row>
    <row r="349" spans="1:26" ht="15.75" customHeight="1">
      <c r="A349" s="123"/>
      <c r="B349" s="123"/>
      <c r="C349" s="123"/>
      <c r="D349" s="123"/>
      <c r="E349" s="123"/>
      <c r="F349" s="123"/>
      <c r="G349" s="123"/>
      <c r="H349" s="123"/>
      <c r="I349" s="123"/>
      <c r="J349" s="123"/>
      <c r="K349" s="124"/>
      <c r="L349" s="123"/>
      <c r="M349" s="124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</row>
    <row r="350" spans="1:26" ht="15.75" customHeight="1">
      <c r="A350" s="123"/>
      <c r="B350" s="123"/>
      <c r="C350" s="123"/>
      <c r="D350" s="123"/>
      <c r="E350" s="123"/>
      <c r="F350" s="123"/>
      <c r="G350" s="123"/>
      <c r="H350" s="123"/>
      <c r="I350" s="123"/>
      <c r="J350" s="123"/>
      <c r="K350" s="124"/>
      <c r="L350" s="123"/>
      <c r="M350" s="124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</row>
    <row r="351" spans="1:26" ht="15.75" customHeight="1">
      <c r="A351" s="123"/>
      <c r="B351" s="123"/>
      <c r="C351" s="123"/>
      <c r="D351" s="123"/>
      <c r="E351" s="123"/>
      <c r="F351" s="123"/>
      <c r="G351" s="123"/>
      <c r="H351" s="123"/>
      <c r="I351" s="123"/>
      <c r="J351" s="123"/>
      <c r="K351" s="124"/>
      <c r="L351" s="123"/>
      <c r="M351" s="124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</row>
    <row r="352" spans="1:26" ht="15.75" customHeight="1">
      <c r="A352" s="123"/>
      <c r="B352" s="123"/>
      <c r="C352" s="123"/>
      <c r="D352" s="123"/>
      <c r="E352" s="123"/>
      <c r="F352" s="123"/>
      <c r="G352" s="123"/>
      <c r="H352" s="123"/>
      <c r="I352" s="123"/>
      <c r="J352" s="123"/>
      <c r="K352" s="124"/>
      <c r="L352" s="123"/>
      <c r="M352" s="124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</row>
    <row r="353" spans="1:26" ht="15.75" customHeight="1">
      <c r="A353" s="123"/>
      <c r="B353" s="123"/>
      <c r="C353" s="123"/>
      <c r="D353" s="123"/>
      <c r="E353" s="123"/>
      <c r="F353" s="123"/>
      <c r="G353" s="123"/>
      <c r="H353" s="123"/>
      <c r="I353" s="123"/>
      <c r="J353" s="123"/>
      <c r="K353" s="124"/>
      <c r="L353" s="123"/>
      <c r="M353" s="124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</row>
    <row r="354" spans="1:26" ht="15.75" customHeight="1">
      <c r="A354" s="123"/>
      <c r="B354" s="123"/>
      <c r="C354" s="123"/>
      <c r="D354" s="123"/>
      <c r="E354" s="123"/>
      <c r="F354" s="123"/>
      <c r="G354" s="123"/>
      <c r="H354" s="123"/>
      <c r="I354" s="123"/>
      <c r="J354" s="123"/>
      <c r="K354" s="124"/>
      <c r="L354" s="123"/>
      <c r="M354" s="124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</row>
    <row r="355" spans="1:26" ht="15.75" customHeight="1">
      <c r="A355" s="123"/>
      <c r="B355" s="123"/>
      <c r="C355" s="123"/>
      <c r="D355" s="123"/>
      <c r="E355" s="123"/>
      <c r="F355" s="123"/>
      <c r="G355" s="123"/>
      <c r="H355" s="123"/>
      <c r="I355" s="123"/>
      <c r="J355" s="123"/>
      <c r="K355" s="124"/>
      <c r="L355" s="123"/>
      <c r="M355" s="124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</row>
    <row r="356" spans="1:26" ht="15.75" customHeight="1">
      <c r="A356" s="123"/>
      <c r="B356" s="123"/>
      <c r="C356" s="123"/>
      <c r="D356" s="123"/>
      <c r="E356" s="123"/>
      <c r="F356" s="123"/>
      <c r="G356" s="123"/>
      <c r="H356" s="123"/>
      <c r="I356" s="123"/>
      <c r="J356" s="123"/>
      <c r="K356" s="124"/>
      <c r="L356" s="123"/>
      <c r="M356" s="124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</row>
    <row r="357" spans="1:26" ht="15.75" customHeight="1">
      <c r="A357" s="123"/>
      <c r="B357" s="123"/>
      <c r="C357" s="123"/>
      <c r="D357" s="123"/>
      <c r="E357" s="123"/>
      <c r="F357" s="123"/>
      <c r="G357" s="123"/>
      <c r="H357" s="123"/>
      <c r="I357" s="123"/>
      <c r="J357" s="123"/>
      <c r="K357" s="124"/>
      <c r="L357" s="123"/>
      <c r="M357" s="124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</row>
    <row r="358" spans="1:26" ht="15.75" customHeight="1">
      <c r="A358" s="123"/>
      <c r="B358" s="123"/>
      <c r="C358" s="123"/>
      <c r="D358" s="123"/>
      <c r="E358" s="123"/>
      <c r="F358" s="123"/>
      <c r="G358" s="123"/>
      <c r="H358" s="123"/>
      <c r="I358" s="123"/>
      <c r="J358" s="123"/>
      <c r="K358" s="124"/>
      <c r="L358" s="123"/>
      <c r="M358" s="124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</row>
    <row r="359" spans="1:26" ht="15.75" customHeight="1">
      <c r="A359" s="123"/>
      <c r="B359" s="123"/>
      <c r="C359" s="123"/>
      <c r="D359" s="123"/>
      <c r="E359" s="123"/>
      <c r="F359" s="123"/>
      <c r="G359" s="123"/>
      <c r="H359" s="123"/>
      <c r="I359" s="123"/>
      <c r="J359" s="123"/>
      <c r="K359" s="124"/>
      <c r="L359" s="123"/>
      <c r="M359" s="124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</row>
    <row r="360" spans="1:26" ht="15.75" customHeight="1">
      <c r="A360" s="123"/>
      <c r="B360" s="123"/>
      <c r="C360" s="123"/>
      <c r="D360" s="123"/>
      <c r="E360" s="123"/>
      <c r="F360" s="123"/>
      <c r="G360" s="123"/>
      <c r="H360" s="123"/>
      <c r="I360" s="123"/>
      <c r="J360" s="123"/>
      <c r="K360" s="124"/>
      <c r="L360" s="123"/>
      <c r="M360" s="124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</row>
    <row r="361" spans="1:26" ht="15.75" customHeight="1">
      <c r="A361" s="123"/>
      <c r="B361" s="123"/>
      <c r="C361" s="123"/>
      <c r="D361" s="123"/>
      <c r="E361" s="123"/>
      <c r="F361" s="123"/>
      <c r="G361" s="123"/>
      <c r="H361" s="123"/>
      <c r="I361" s="123"/>
      <c r="J361" s="123"/>
      <c r="K361" s="124"/>
      <c r="L361" s="123"/>
      <c r="M361" s="124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</row>
    <row r="362" spans="1:26" ht="15.75" customHeight="1">
      <c r="A362" s="123"/>
      <c r="B362" s="123"/>
      <c r="C362" s="123"/>
      <c r="D362" s="123"/>
      <c r="E362" s="123"/>
      <c r="F362" s="123"/>
      <c r="G362" s="123"/>
      <c r="H362" s="123"/>
      <c r="I362" s="123"/>
      <c r="J362" s="123"/>
      <c r="K362" s="124"/>
      <c r="L362" s="123"/>
      <c r="M362" s="124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</row>
    <row r="363" spans="1:26" ht="15.75" customHeight="1">
      <c r="A363" s="123"/>
      <c r="B363" s="123"/>
      <c r="C363" s="123"/>
      <c r="D363" s="123"/>
      <c r="E363" s="123"/>
      <c r="F363" s="123"/>
      <c r="G363" s="123"/>
      <c r="H363" s="123"/>
      <c r="I363" s="123"/>
      <c r="J363" s="123"/>
      <c r="K363" s="124"/>
      <c r="L363" s="123"/>
      <c r="M363" s="124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</row>
    <row r="364" spans="1:26" ht="15.75" customHeight="1">
      <c r="A364" s="123"/>
      <c r="B364" s="123"/>
      <c r="C364" s="123"/>
      <c r="D364" s="123"/>
      <c r="E364" s="123"/>
      <c r="F364" s="123"/>
      <c r="G364" s="123"/>
      <c r="H364" s="123"/>
      <c r="I364" s="123"/>
      <c r="J364" s="123"/>
      <c r="K364" s="124"/>
      <c r="L364" s="123"/>
      <c r="M364" s="124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</row>
    <row r="365" spans="1:26" ht="15.75" customHeight="1">
      <c r="A365" s="123"/>
      <c r="B365" s="123"/>
      <c r="C365" s="123"/>
      <c r="D365" s="123"/>
      <c r="E365" s="123"/>
      <c r="F365" s="123"/>
      <c r="G365" s="123"/>
      <c r="H365" s="123"/>
      <c r="I365" s="123"/>
      <c r="J365" s="123"/>
      <c r="K365" s="124"/>
      <c r="L365" s="123"/>
      <c r="M365" s="124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</row>
    <row r="366" spans="1:26" ht="15.75" customHeight="1">
      <c r="A366" s="123"/>
      <c r="B366" s="123"/>
      <c r="C366" s="123"/>
      <c r="D366" s="123"/>
      <c r="E366" s="123"/>
      <c r="F366" s="123"/>
      <c r="G366" s="123"/>
      <c r="H366" s="123"/>
      <c r="I366" s="123"/>
      <c r="J366" s="123"/>
      <c r="K366" s="124"/>
      <c r="L366" s="123"/>
      <c r="M366" s="124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</row>
    <row r="367" spans="1:26" ht="15.75" customHeight="1">
      <c r="A367" s="123"/>
      <c r="B367" s="123"/>
      <c r="C367" s="123"/>
      <c r="D367" s="123"/>
      <c r="E367" s="123"/>
      <c r="F367" s="123"/>
      <c r="G367" s="123"/>
      <c r="H367" s="123"/>
      <c r="I367" s="123"/>
      <c r="J367" s="123"/>
      <c r="K367" s="124"/>
      <c r="L367" s="123"/>
      <c r="M367" s="124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</row>
    <row r="368" spans="1:26" ht="15.75" customHeight="1">
      <c r="A368" s="123"/>
      <c r="B368" s="123"/>
      <c r="C368" s="123"/>
      <c r="D368" s="123"/>
      <c r="E368" s="123"/>
      <c r="F368" s="123"/>
      <c r="G368" s="123"/>
      <c r="H368" s="123"/>
      <c r="I368" s="123"/>
      <c r="J368" s="123"/>
      <c r="K368" s="124"/>
      <c r="L368" s="123"/>
      <c r="M368" s="124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</row>
    <row r="369" spans="1:26" ht="15.75" customHeight="1">
      <c r="A369" s="123"/>
      <c r="B369" s="123"/>
      <c r="C369" s="123"/>
      <c r="D369" s="123"/>
      <c r="E369" s="123"/>
      <c r="F369" s="123"/>
      <c r="G369" s="123"/>
      <c r="H369" s="123"/>
      <c r="I369" s="123"/>
      <c r="J369" s="123"/>
      <c r="K369" s="124"/>
      <c r="L369" s="123"/>
      <c r="M369" s="124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</row>
    <row r="370" spans="1:26" ht="15.75" customHeight="1">
      <c r="A370" s="123"/>
      <c r="B370" s="123"/>
      <c r="C370" s="123"/>
      <c r="D370" s="123"/>
      <c r="E370" s="123"/>
      <c r="F370" s="123"/>
      <c r="G370" s="123"/>
      <c r="H370" s="123"/>
      <c r="I370" s="123"/>
      <c r="J370" s="123"/>
      <c r="K370" s="124"/>
      <c r="L370" s="123"/>
      <c r="M370" s="124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</row>
    <row r="371" spans="1:26" ht="15.75" customHeight="1">
      <c r="A371" s="123"/>
      <c r="B371" s="123"/>
      <c r="C371" s="123"/>
      <c r="D371" s="123"/>
      <c r="E371" s="123"/>
      <c r="F371" s="123"/>
      <c r="G371" s="123"/>
      <c r="H371" s="123"/>
      <c r="I371" s="123"/>
      <c r="J371" s="123"/>
      <c r="K371" s="124"/>
      <c r="L371" s="123"/>
      <c r="M371" s="124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</row>
    <row r="372" spans="1:26" ht="15.75" customHeight="1">
      <c r="A372" s="123"/>
      <c r="B372" s="123"/>
      <c r="C372" s="123"/>
      <c r="D372" s="123"/>
      <c r="E372" s="123"/>
      <c r="F372" s="123"/>
      <c r="G372" s="123"/>
      <c r="H372" s="123"/>
      <c r="I372" s="123"/>
      <c r="J372" s="123"/>
      <c r="K372" s="124"/>
      <c r="L372" s="123"/>
      <c r="M372" s="124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</row>
    <row r="373" spans="1:26" ht="15.75" customHeight="1">
      <c r="A373" s="123"/>
      <c r="B373" s="123"/>
      <c r="C373" s="123"/>
      <c r="D373" s="123"/>
      <c r="E373" s="123"/>
      <c r="F373" s="123"/>
      <c r="G373" s="123"/>
      <c r="H373" s="123"/>
      <c r="I373" s="123"/>
      <c r="J373" s="123"/>
      <c r="K373" s="124"/>
      <c r="L373" s="123"/>
      <c r="M373" s="124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</row>
    <row r="374" spans="1:26" ht="15.75" customHeight="1">
      <c r="A374" s="123"/>
      <c r="B374" s="123"/>
      <c r="C374" s="123"/>
      <c r="D374" s="123"/>
      <c r="E374" s="123"/>
      <c r="F374" s="123"/>
      <c r="G374" s="123"/>
      <c r="H374" s="123"/>
      <c r="I374" s="123"/>
      <c r="J374" s="123"/>
      <c r="K374" s="124"/>
      <c r="L374" s="123"/>
      <c r="M374" s="124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</row>
    <row r="375" spans="1:26" ht="15.75" customHeight="1">
      <c r="A375" s="123"/>
      <c r="B375" s="123"/>
      <c r="C375" s="123"/>
      <c r="D375" s="123"/>
      <c r="E375" s="123"/>
      <c r="F375" s="123"/>
      <c r="G375" s="123"/>
      <c r="H375" s="123"/>
      <c r="I375" s="123"/>
      <c r="J375" s="123"/>
      <c r="K375" s="124"/>
      <c r="L375" s="123"/>
      <c r="M375" s="124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</row>
    <row r="376" spans="1:26" ht="15.75" customHeight="1">
      <c r="A376" s="123"/>
      <c r="B376" s="123"/>
      <c r="C376" s="123"/>
      <c r="D376" s="123"/>
      <c r="E376" s="123"/>
      <c r="F376" s="123"/>
      <c r="G376" s="123"/>
      <c r="H376" s="123"/>
      <c r="I376" s="123"/>
      <c r="J376" s="123"/>
      <c r="K376" s="124"/>
      <c r="L376" s="123"/>
      <c r="M376" s="124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</row>
    <row r="377" spans="1:26" ht="15.75" customHeight="1">
      <c r="A377" s="123"/>
      <c r="B377" s="123"/>
      <c r="C377" s="123"/>
      <c r="D377" s="123"/>
      <c r="E377" s="123"/>
      <c r="F377" s="123"/>
      <c r="G377" s="123"/>
      <c r="H377" s="123"/>
      <c r="I377" s="123"/>
      <c r="J377" s="123"/>
      <c r="K377" s="124"/>
      <c r="L377" s="123"/>
      <c r="M377" s="124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</row>
    <row r="378" spans="1:26" ht="15.75" customHeight="1">
      <c r="A378" s="123"/>
      <c r="B378" s="123"/>
      <c r="C378" s="123"/>
      <c r="D378" s="123"/>
      <c r="E378" s="123"/>
      <c r="F378" s="123"/>
      <c r="G378" s="123"/>
      <c r="H378" s="123"/>
      <c r="I378" s="123"/>
      <c r="J378" s="123"/>
      <c r="K378" s="124"/>
      <c r="L378" s="123"/>
      <c r="M378" s="124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</row>
    <row r="379" spans="1:26" ht="15.75" customHeight="1">
      <c r="A379" s="123"/>
      <c r="B379" s="123"/>
      <c r="C379" s="123"/>
      <c r="D379" s="123"/>
      <c r="E379" s="123"/>
      <c r="F379" s="123"/>
      <c r="G379" s="123"/>
      <c r="H379" s="123"/>
      <c r="I379" s="123"/>
      <c r="J379" s="123"/>
      <c r="K379" s="124"/>
      <c r="L379" s="123"/>
      <c r="M379" s="124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</row>
    <row r="380" spans="1:26" ht="15.75" customHeight="1">
      <c r="A380" s="123"/>
      <c r="B380" s="123"/>
      <c r="C380" s="123"/>
      <c r="D380" s="123"/>
      <c r="E380" s="123"/>
      <c r="F380" s="123"/>
      <c r="G380" s="123"/>
      <c r="H380" s="123"/>
      <c r="I380" s="123"/>
      <c r="J380" s="123"/>
      <c r="K380" s="124"/>
      <c r="L380" s="123"/>
      <c r="M380" s="124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</row>
    <row r="381" spans="1:26" ht="15.75" customHeight="1">
      <c r="A381" s="123"/>
      <c r="B381" s="123"/>
      <c r="C381" s="123"/>
      <c r="D381" s="123"/>
      <c r="E381" s="123"/>
      <c r="F381" s="123"/>
      <c r="G381" s="123"/>
      <c r="H381" s="123"/>
      <c r="I381" s="123"/>
      <c r="J381" s="123"/>
      <c r="K381" s="124"/>
      <c r="L381" s="123"/>
      <c r="M381" s="124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</row>
    <row r="382" spans="1:26" ht="15.75" customHeight="1">
      <c r="A382" s="123"/>
      <c r="B382" s="123"/>
      <c r="C382" s="123"/>
      <c r="D382" s="123"/>
      <c r="E382" s="123"/>
      <c r="F382" s="123"/>
      <c r="G382" s="123"/>
      <c r="H382" s="123"/>
      <c r="I382" s="123"/>
      <c r="J382" s="123"/>
      <c r="K382" s="124"/>
      <c r="L382" s="123"/>
      <c r="M382" s="124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</row>
    <row r="383" spans="1:26" ht="15.75" customHeight="1">
      <c r="A383" s="123"/>
      <c r="B383" s="123"/>
      <c r="C383" s="123"/>
      <c r="D383" s="123"/>
      <c r="E383" s="123"/>
      <c r="F383" s="123"/>
      <c r="G383" s="123"/>
      <c r="H383" s="123"/>
      <c r="I383" s="123"/>
      <c r="J383" s="123"/>
      <c r="K383" s="124"/>
      <c r="L383" s="123"/>
      <c r="M383" s="124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</row>
    <row r="384" spans="1:26" ht="15.75" customHeight="1">
      <c r="A384" s="123"/>
      <c r="B384" s="123"/>
      <c r="C384" s="123"/>
      <c r="D384" s="123"/>
      <c r="E384" s="123"/>
      <c r="F384" s="123"/>
      <c r="G384" s="123"/>
      <c r="H384" s="123"/>
      <c r="I384" s="123"/>
      <c r="J384" s="123"/>
      <c r="K384" s="124"/>
      <c r="L384" s="123"/>
      <c r="M384" s="124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</row>
    <row r="385" spans="1:26" ht="15.75" customHeight="1">
      <c r="A385" s="123"/>
      <c r="B385" s="123"/>
      <c r="C385" s="123"/>
      <c r="D385" s="123"/>
      <c r="E385" s="123"/>
      <c r="F385" s="123"/>
      <c r="G385" s="123"/>
      <c r="H385" s="123"/>
      <c r="I385" s="123"/>
      <c r="J385" s="123"/>
      <c r="K385" s="124"/>
      <c r="L385" s="123"/>
      <c r="M385" s="124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</row>
    <row r="386" spans="1:26" ht="15.75" customHeight="1">
      <c r="A386" s="123"/>
      <c r="B386" s="123"/>
      <c r="C386" s="123"/>
      <c r="D386" s="123"/>
      <c r="E386" s="123"/>
      <c r="F386" s="123"/>
      <c r="G386" s="123"/>
      <c r="H386" s="123"/>
      <c r="I386" s="123"/>
      <c r="J386" s="123"/>
      <c r="K386" s="124"/>
      <c r="L386" s="123"/>
      <c r="M386" s="124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</row>
    <row r="387" spans="1:26" ht="15.75" customHeight="1">
      <c r="A387" s="123"/>
      <c r="B387" s="123"/>
      <c r="C387" s="123"/>
      <c r="D387" s="123"/>
      <c r="E387" s="123"/>
      <c r="F387" s="123"/>
      <c r="G387" s="123"/>
      <c r="H387" s="123"/>
      <c r="I387" s="123"/>
      <c r="J387" s="123"/>
      <c r="K387" s="124"/>
      <c r="L387" s="123"/>
      <c r="M387" s="124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</row>
    <row r="388" spans="1:26" ht="15.75" customHeight="1">
      <c r="A388" s="123"/>
      <c r="B388" s="123"/>
      <c r="C388" s="123"/>
      <c r="D388" s="123"/>
      <c r="E388" s="123"/>
      <c r="F388" s="123"/>
      <c r="G388" s="123"/>
      <c r="H388" s="123"/>
      <c r="I388" s="123"/>
      <c r="J388" s="123"/>
      <c r="K388" s="124"/>
      <c r="L388" s="123"/>
      <c r="M388" s="124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</row>
    <row r="389" spans="1:26" ht="15.75" customHeight="1">
      <c r="A389" s="123"/>
      <c r="B389" s="123"/>
      <c r="C389" s="123"/>
      <c r="D389" s="123"/>
      <c r="E389" s="123"/>
      <c r="F389" s="123"/>
      <c r="G389" s="123"/>
      <c r="H389" s="123"/>
      <c r="I389" s="123"/>
      <c r="J389" s="123"/>
      <c r="K389" s="124"/>
      <c r="L389" s="123"/>
      <c r="M389" s="124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</row>
    <row r="390" spans="1:26" ht="15.75" customHeight="1">
      <c r="A390" s="123"/>
      <c r="B390" s="123"/>
      <c r="C390" s="123"/>
      <c r="D390" s="123"/>
      <c r="E390" s="123"/>
      <c r="F390" s="123"/>
      <c r="G390" s="123"/>
      <c r="H390" s="123"/>
      <c r="I390" s="123"/>
      <c r="J390" s="123"/>
      <c r="K390" s="124"/>
      <c r="L390" s="123"/>
      <c r="M390" s="124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</row>
    <row r="391" spans="1:26" ht="15.75" customHeight="1">
      <c r="A391" s="123"/>
      <c r="B391" s="123"/>
      <c r="C391" s="123"/>
      <c r="D391" s="123"/>
      <c r="E391" s="123"/>
      <c r="F391" s="123"/>
      <c r="G391" s="123"/>
      <c r="H391" s="123"/>
      <c r="I391" s="123"/>
      <c r="J391" s="123"/>
      <c r="K391" s="124"/>
      <c r="L391" s="123"/>
      <c r="M391" s="124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</row>
    <row r="392" spans="1:26" ht="15.75" customHeight="1">
      <c r="A392" s="123"/>
      <c r="B392" s="123"/>
      <c r="C392" s="123"/>
      <c r="D392" s="123"/>
      <c r="E392" s="123"/>
      <c r="F392" s="123"/>
      <c r="G392" s="123"/>
      <c r="H392" s="123"/>
      <c r="I392" s="123"/>
      <c r="J392" s="123"/>
      <c r="K392" s="124"/>
      <c r="L392" s="123"/>
      <c r="M392" s="124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</row>
    <row r="393" spans="1:26" ht="15.75" customHeight="1">
      <c r="A393" s="123"/>
      <c r="B393" s="123"/>
      <c r="C393" s="123"/>
      <c r="D393" s="123"/>
      <c r="E393" s="123"/>
      <c r="F393" s="123"/>
      <c r="G393" s="123"/>
      <c r="H393" s="123"/>
      <c r="I393" s="123"/>
      <c r="J393" s="123"/>
      <c r="K393" s="124"/>
      <c r="L393" s="123"/>
      <c r="M393" s="124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</row>
    <row r="394" spans="1:26" ht="15.75" customHeight="1">
      <c r="A394" s="123"/>
      <c r="B394" s="123"/>
      <c r="C394" s="123"/>
      <c r="D394" s="123"/>
      <c r="E394" s="123"/>
      <c r="F394" s="123"/>
      <c r="G394" s="123"/>
      <c r="H394" s="123"/>
      <c r="I394" s="123"/>
      <c r="J394" s="123"/>
      <c r="K394" s="124"/>
      <c r="L394" s="123"/>
      <c r="M394" s="124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</row>
    <row r="395" spans="1:26" ht="15.75" customHeight="1">
      <c r="A395" s="123"/>
      <c r="B395" s="123"/>
      <c r="C395" s="123"/>
      <c r="D395" s="123"/>
      <c r="E395" s="123"/>
      <c r="F395" s="123"/>
      <c r="G395" s="123"/>
      <c r="H395" s="123"/>
      <c r="I395" s="123"/>
      <c r="J395" s="123"/>
      <c r="K395" s="124"/>
      <c r="L395" s="123"/>
      <c r="M395" s="124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</row>
    <row r="396" spans="1:26" ht="15.75" customHeight="1">
      <c r="A396" s="123"/>
      <c r="B396" s="123"/>
      <c r="C396" s="123"/>
      <c r="D396" s="123"/>
      <c r="E396" s="123"/>
      <c r="F396" s="123"/>
      <c r="G396" s="123"/>
      <c r="H396" s="123"/>
      <c r="I396" s="123"/>
      <c r="J396" s="123"/>
      <c r="K396" s="124"/>
      <c r="L396" s="123"/>
      <c r="M396" s="124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</row>
    <row r="397" spans="1:26" ht="15.75" customHeight="1">
      <c r="A397" s="123"/>
      <c r="B397" s="123"/>
      <c r="C397" s="123"/>
      <c r="D397" s="123"/>
      <c r="E397" s="123"/>
      <c r="F397" s="123"/>
      <c r="G397" s="123"/>
      <c r="H397" s="123"/>
      <c r="I397" s="123"/>
      <c r="J397" s="123"/>
      <c r="K397" s="124"/>
      <c r="L397" s="123"/>
      <c r="M397" s="124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</row>
    <row r="398" spans="1:26" ht="15.75" customHeight="1">
      <c r="A398" s="123"/>
      <c r="B398" s="123"/>
      <c r="C398" s="123"/>
      <c r="D398" s="123"/>
      <c r="E398" s="123"/>
      <c r="F398" s="123"/>
      <c r="G398" s="123"/>
      <c r="H398" s="123"/>
      <c r="I398" s="123"/>
      <c r="J398" s="123"/>
      <c r="K398" s="124"/>
      <c r="L398" s="123"/>
      <c r="M398" s="124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</row>
    <row r="399" spans="1:26" ht="15.75" customHeight="1">
      <c r="A399" s="123"/>
      <c r="B399" s="123"/>
      <c r="C399" s="123"/>
      <c r="D399" s="123"/>
      <c r="E399" s="123"/>
      <c r="F399" s="123"/>
      <c r="G399" s="123"/>
      <c r="H399" s="123"/>
      <c r="I399" s="123"/>
      <c r="J399" s="123"/>
      <c r="K399" s="124"/>
      <c r="L399" s="123"/>
      <c r="M399" s="124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</row>
    <row r="400" spans="1:26" ht="15.75" customHeight="1">
      <c r="A400" s="123"/>
      <c r="B400" s="123"/>
      <c r="C400" s="123"/>
      <c r="D400" s="123"/>
      <c r="E400" s="123"/>
      <c r="F400" s="123"/>
      <c r="G400" s="123"/>
      <c r="H400" s="123"/>
      <c r="I400" s="123"/>
      <c r="J400" s="123"/>
      <c r="K400" s="124"/>
      <c r="L400" s="123"/>
      <c r="M400" s="124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</row>
    <row r="401" spans="1:26" ht="15.75" customHeight="1">
      <c r="A401" s="123"/>
      <c r="B401" s="123"/>
      <c r="C401" s="123"/>
      <c r="D401" s="123"/>
      <c r="E401" s="123"/>
      <c r="F401" s="123"/>
      <c r="G401" s="123"/>
      <c r="H401" s="123"/>
      <c r="I401" s="123"/>
      <c r="J401" s="123"/>
      <c r="K401" s="124"/>
      <c r="L401" s="123"/>
      <c r="M401" s="124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</row>
    <row r="402" spans="1:26" ht="15.75" customHeight="1">
      <c r="A402" s="123"/>
      <c r="B402" s="123"/>
      <c r="C402" s="123"/>
      <c r="D402" s="123"/>
      <c r="E402" s="123"/>
      <c r="F402" s="123"/>
      <c r="G402" s="123"/>
      <c r="H402" s="123"/>
      <c r="I402" s="123"/>
      <c r="J402" s="123"/>
      <c r="K402" s="124"/>
      <c r="L402" s="123"/>
      <c r="M402" s="124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</row>
    <row r="403" spans="1:26" ht="15.75" customHeight="1">
      <c r="A403" s="123"/>
      <c r="B403" s="123"/>
      <c r="C403" s="123"/>
      <c r="D403" s="123"/>
      <c r="E403" s="123"/>
      <c r="F403" s="123"/>
      <c r="G403" s="123"/>
      <c r="H403" s="123"/>
      <c r="I403" s="123"/>
      <c r="J403" s="123"/>
      <c r="K403" s="124"/>
      <c r="L403" s="123"/>
      <c r="M403" s="124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</row>
    <row r="404" spans="1:26" ht="15.75" customHeight="1">
      <c r="A404" s="123"/>
      <c r="B404" s="123"/>
      <c r="C404" s="123"/>
      <c r="D404" s="123"/>
      <c r="E404" s="123"/>
      <c r="F404" s="123"/>
      <c r="G404" s="123"/>
      <c r="H404" s="123"/>
      <c r="I404" s="123"/>
      <c r="J404" s="123"/>
      <c r="K404" s="124"/>
      <c r="L404" s="123"/>
      <c r="M404" s="124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</row>
    <row r="405" spans="1:26" ht="15.75" customHeight="1">
      <c r="A405" s="123"/>
      <c r="B405" s="123"/>
      <c r="C405" s="123"/>
      <c r="D405" s="123"/>
      <c r="E405" s="123"/>
      <c r="F405" s="123"/>
      <c r="G405" s="123"/>
      <c r="H405" s="123"/>
      <c r="I405" s="123"/>
      <c r="J405" s="123"/>
      <c r="K405" s="124"/>
      <c r="L405" s="123"/>
      <c r="M405" s="124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</row>
    <row r="406" spans="1:26" ht="15.75" customHeight="1">
      <c r="A406" s="123"/>
      <c r="B406" s="123"/>
      <c r="C406" s="123"/>
      <c r="D406" s="123"/>
      <c r="E406" s="123"/>
      <c r="F406" s="123"/>
      <c r="G406" s="123"/>
      <c r="H406" s="123"/>
      <c r="I406" s="123"/>
      <c r="J406" s="123"/>
      <c r="K406" s="124"/>
      <c r="L406" s="123"/>
      <c r="M406" s="124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</row>
    <row r="407" spans="1:26" ht="15.75" customHeight="1">
      <c r="A407" s="123"/>
      <c r="B407" s="123"/>
      <c r="C407" s="123"/>
      <c r="D407" s="123"/>
      <c r="E407" s="123"/>
      <c r="F407" s="123"/>
      <c r="G407" s="123"/>
      <c r="H407" s="123"/>
      <c r="I407" s="123"/>
      <c r="J407" s="123"/>
      <c r="K407" s="124"/>
      <c r="L407" s="123"/>
      <c r="M407" s="124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</row>
    <row r="408" spans="1:26" ht="15.75" customHeight="1">
      <c r="A408" s="123"/>
      <c r="B408" s="123"/>
      <c r="C408" s="123"/>
      <c r="D408" s="123"/>
      <c r="E408" s="123"/>
      <c r="F408" s="123"/>
      <c r="G408" s="123"/>
      <c r="H408" s="123"/>
      <c r="I408" s="123"/>
      <c r="J408" s="123"/>
      <c r="K408" s="124"/>
      <c r="L408" s="123"/>
      <c r="M408" s="124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</row>
    <row r="409" spans="1:26" ht="15.75" customHeight="1">
      <c r="A409" s="123"/>
      <c r="B409" s="123"/>
      <c r="C409" s="123"/>
      <c r="D409" s="123"/>
      <c r="E409" s="123"/>
      <c r="F409" s="123"/>
      <c r="G409" s="123"/>
      <c r="H409" s="123"/>
      <c r="I409" s="123"/>
      <c r="J409" s="123"/>
      <c r="K409" s="124"/>
      <c r="L409" s="123"/>
      <c r="M409" s="124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</row>
    <row r="410" spans="1:26" ht="15.75" customHeight="1">
      <c r="A410" s="123"/>
      <c r="B410" s="123"/>
      <c r="C410" s="123"/>
      <c r="D410" s="123"/>
      <c r="E410" s="123"/>
      <c r="F410" s="123"/>
      <c r="G410" s="123"/>
      <c r="H410" s="123"/>
      <c r="I410" s="123"/>
      <c r="J410" s="123"/>
      <c r="K410" s="124"/>
      <c r="L410" s="123"/>
      <c r="M410" s="124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</row>
    <row r="411" spans="1:26" ht="15.75" customHeight="1">
      <c r="A411" s="123"/>
      <c r="B411" s="123"/>
      <c r="C411" s="123"/>
      <c r="D411" s="123"/>
      <c r="E411" s="123"/>
      <c r="F411" s="123"/>
      <c r="G411" s="123"/>
      <c r="H411" s="123"/>
      <c r="I411" s="123"/>
      <c r="J411" s="123"/>
      <c r="K411" s="124"/>
      <c r="L411" s="123"/>
      <c r="M411" s="124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</row>
    <row r="412" spans="1:26" ht="15.75" customHeight="1">
      <c r="A412" s="123"/>
      <c r="B412" s="123"/>
      <c r="C412" s="123"/>
      <c r="D412" s="123"/>
      <c r="E412" s="123"/>
      <c r="F412" s="123"/>
      <c r="G412" s="123"/>
      <c r="H412" s="123"/>
      <c r="I412" s="123"/>
      <c r="J412" s="123"/>
      <c r="K412" s="124"/>
      <c r="L412" s="123"/>
      <c r="M412" s="124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</row>
    <row r="413" spans="1:26" ht="15.75" customHeight="1">
      <c r="A413" s="123"/>
      <c r="B413" s="123"/>
      <c r="C413" s="123"/>
      <c r="D413" s="123"/>
      <c r="E413" s="123"/>
      <c r="F413" s="123"/>
      <c r="G413" s="123"/>
      <c r="H413" s="123"/>
      <c r="I413" s="123"/>
      <c r="J413" s="123"/>
      <c r="K413" s="124"/>
      <c r="L413" s="123"/>
      <c r="M413" s="124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</row>
    <row r="414" spans="1:26" ht="15.75" customHeight="1">
      <c r="A414" s="123"/>
      <c r="B414" s="123"/>
      <c r="C414" s="123"/>
      <c r="D414" s="123"/>
      <c r="E414" s="123"/>
      <c r="F414" s="123"/>
      <c r="G414" s="123"/>
      <c r="H414" s="123"/>
      <c r="I414" s="123"/>
      <c r="J414" s="123"/>
      <c r="K414" s="124"/>
      <c r="L414" s="123"/>
      <c r="M414" s="124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</row>
    <row r="415" spans="1:26" ht="15.75" customHeight="1">
      <c r="A415" s="123"/>
      <c r="B415" s="123"/>
      <c r="C415" s="123"/>
      <c r="D415" s="123"/>
      <c r="E415" s="123"/>
      <c r="F415" s="123"/>
      <c r="G415" s="123"/>
      <c r="H415" s="123"/>
      <c r="I415" s="123"/>
      <c r="J415" s="123"/>
      <c r="K415" s="124"/>
      <c r="L415" s="123"/>
      <c r="M415" s="124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</row>
    <row r="416" spans="1:26" ht="15.75" customHeight="1">
      <c r="A416" s="123"/>
      <c r="B416" s="123"/>
      <c r="C416" s="123"/>
      <c r="D416" s="123"/>
      <c r="E416" s="123"/>
      <c r="F416" s="123"/>
      <c r="G416" s="123"/>
      <c r="H416" s="123"/>
      <c r="I416" s="123"/>
      <c r="J416" s="123"/>
      <c r="K416" s="124"/>
      <c r="L416" s="123"/>
      <c r="M416" s="124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</row>
    <row r="417" spans="1:26" ht="15.75" customHeight="1">
      <c r="A417" s="123"/>
      <c r="B417" s="123"/>
      <c r="C417" s="123"/>
      <c r="D417" s="123"/>
      <c r="E417" s="123"/>
      <c r="F417" s="123"/>
      <c r="G417" s="123"/>
      <c r="H417" s="123"/>
      <c r="I417" s="123"/>
      <c r="J417" s="123"/>
      <c r="K417" s="124"/>
      <c r="L417" s="123"/>
      <c r="M417" s="124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</row>
    <row r="418" spans="1:26" ht="15.75" customHeight="1">
      <c r="A418" s="123"/>
      <c r="B418" s="123"/>
      <c r="C418" s="123"/>
      <c r="D418" s="123"/>
      <c r="E418" s="123"/>
      <c r="F418" s="123"/>
      <c r="G418" s="123"/>
      <c r="H418" s="123"/>
      <c r="I418" s="123"/>
      <c r="J418" s="123"/>
      <c r="K418" s="124"/>
      <c r="L418" s="123"/>
      <c r="M418" s="124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</row>
    <row r="419" spans="1:26" ht="15.75" customHeight="1">
      <c r="A419" s="123"/>
      <c r="B419" s="123"/>
      <c r="C419" s="123"/>
      <c r="D419" s="123"/>
      <c r="E419" s="123"/>
      <c r="F419" s="123"/>
      <c r="G419" s="123"/>
      <c r="H419" s="123"/>
      <c r="I419" s="123"/>
      <c r="J419" s="123"/>
      <c r="K419" s="124"/>
      <c r="L419" s="123"/>
      <c r="M419" s="124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</row>
    <row r="420" spans="1:26" ht="15.75" customHeight="1">
      <c r="A420" s="123"/>
      <c r="B420" s="123"/>
      <c r="C420" s="123"/>
      <c r="D420" s="123"/>
      <c r="E420" s="123"/>
      <c r="F420" s="123"/>
      <c r="G420" s="123"/>
      <c r="H420" s="123"/>
      <c r="I420" s="123"/>
      <c r="J420" s="123"/>
      <c r="K420" s="124"/>
      <c r="L420" s="123"/>
      <c r="M420" s="124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</row>
    <row r="421" spans="1:26" ht="15.75" customHeight="1">
      <c r="A421" s="123"/>
      <c r="B421" s="123"/>
      <c r="C421" s="123"/>
      <c r="D421" s="123"/>
      <c r="E421" s="123"/>
      <c r="F421" s="123"/>
      <c r="G421" s="123"/>
      <c r="H421" s="123"/>
      <c r="I421" s="123"/>
      <c r="J421" s="123"/>
      <c r="K421" s="124"/>
      <c r="L421" s="123"/>
      <c r="M421" s="124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</row>
    <row r="422" spans="1:26" ht="15.75" customHeight="1">
      <c r="A422" s="123"/>
      <c r="B422" s="123"/>
      <c r="C422" s="123"/>
      <c r="D422" s="123"/>
      <c r="E422" s="123"/>
      <c r="F422" s="123"/>
      <c r="G422" s="123"/>
      <c r="H422" s="123"/>
      <c r="I422" s="123"/>
      <c r="J422" s="123"/>
      <c r="K422" s="124"/>
      <c r="L422" s="123"/>
      <c r="M422" s="124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</row>
    <row r="423" spans="1:26" ht="15.75" customHeight="1">
      <c r="A423" s="123"/>
      <c r="B423" s="123"/>
      <c r="C423" s="123"/>
      <c r="D423" s="123"/>
      <c r="E423" s="123"/>
      <c r="F423" s="123"/>
      <c r="G423" s="123"/>
      <c r="H423" s="123"/>
      <c r="I423" s="123"/>
      <c r="J423" s="123"/>
      <c r="K423" s="124"/>
      <c r="L423" s="123"/>
      <c r="M423" s="124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</row>
    <row r="424" spans="1:26" ht="15.75" customHeight="1">
      <c r="A424" s="123"/>
      <c r="B424" s="123"/>
      <c r="C424" s="123"/>
      <c r="D424" s="123"/>
      <c r="E424" s="123"/>
      <c r="F424" s="123"/>
      <c r="G424" s="123"/>
      <c r="H424" s="123"/>
      <c r="I424" s="123"/>
      <c r="J424" s="123"/>
      <c r="K424" s="124"/>
      <c r="L424" s="123"/>
      <c r="M424" s="124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</row>
    <row r="425" spans="1:26" ht="15.75" customHeight="1">
      <c r="A425" s="123"/>
      <c r="B425" s="123"/>
      <c r="C425" s="123"/>
      <c r="D425" s="123"/>
      <c r="E425" s="123"/>
      <c r="F425" s="123"/>
      <c r="G425" s="123"/>
      <c r="H425" s="123"/>
      <c r="I425" s="123"/>
      <c r="J425" s="123"/>
      <c r="K425" s="124"/>
      <c r="L425" s="123"/>
      <c r="M425" s="124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</row>
    <row r="426" spans="1:26" ht="15.75" customHeight="1">
      <c r="A426" s="123"/>
      <c r="B426" s="123"/>
      <c r="C426" s="123"/>
      <c r="D426" s="123"/>
      <c r="E426" s="123"/>
      <c r="F426" s="123"/>
      <c r="G426" s="123"/>
      <c r="H426" s="123"/>
      <c r="I426" s="123"/>
      <c r="J426" s="123"/>
      <c r="K426" s="124"/>
      <c r="L426" s="123"/>
      <c r="M426" s="124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</row>
    <row r="427" spans="1:26" ht="15.75" customHeight="1">
      <c r="A427" s="123"/>
      <c r="B427" s="123"/>
      <c r="C427" s="123"/>
      <c r="D427" s="123"/>
      <c r="E427" s="123"/>
      <c r="F427" s="123"/>
      <c r="G427" s="123"/>
      <c r="H427" s="123"/>
      <c r="I427" s="123"/>
      <c r="J427" s="123"/>
      <c r="K427" s="124"/>
      <c r="L427" s="123"/>
      <c r="M427" s="124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</row>
    <row r="428" spans="1:26" ht="15.75" customHeight="1">
      <c r="A428" s="123"/>
      <c r="B428" s="123"/>
      <c r="C428" s="123"/>
      <c r="D428" s="123"/>
      <c r="E428" s="123"/>
      <c r="F428" s="123"/>
      <c r="G428" s="123"/>
      <c r="H428" s="123"/>
      <c r="I428" s="123"/>
      <c r="J428" s="123"/>
      <c r="K428" s="124"/>
      <c r="L428" s="123"/>
      <c r="M428" s="124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</row>
    <row r="429" spans="1:26" ht="15.75" customHeight="1">
      <c r="A429" s="123"/>
      <c r="B429" s="123"/>
      <c r="C429" s="123"/>
      <c r="D429" s="123"/>
      <c r="E429" s="123"/>
      <c r="F429" s="123"/>
      <c r="G429" s="123"/>
      <c r="H429" s="123"/>
      <c r="I429" s="123"/>
      <c r="J429" s="123"/>
      <c r="K429" s="124"/>
      <c r="L429" s="123"/>
      <c r="M429" s="124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</row>
    <row r="430" spans="1:26" ht="15.75" customHeight="1">
      <c r="A430" s="123"/>
      <c r="B430" s="123"/>
      <c r="C430" s="123"/>
      <c r="D430" s="123"/>
      <c r="E430" s="123"/>
      <c r="F430" s="123"/>
      <c r="G430" s="123"/>
      <c r="H430" s="123"/>
      <c r="I430" s="123"/>
      <c r="J430" s="123"/>
      <c r="K430" s="124"/>
      <c r="L430" s="123"/>
      <c r="M430" s="124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</row>
    <row r="431" spans="1:26" ht="15.75" customHeight="1">
      <c r="A431" s="123"/>
      <c r="B431" s="123"/>
      <c r="C431" s="123"/>
      <c r="D431" s="123"/>
      <c r="E431" s="123"/>
      <c r="F431" s="123"/>
      <c r="G431" s="123"/>
      <c r="H431" s="123"/>
      <c r="I431" s="123"/>
      <c r="J431" s="123"/>
      <c r="K431" s="124"/>
      <c r="L431" s="123"/>
      <c r="M431" s="124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</row>
    <row r="432" spans="1:26" ht="15.75" customHeight="1">
      <c r="A432" s="123"/>
      <c r="B432" s="123"/>
      <c r="C432" s="123"/>
      <c r="D432" s="123"/>
      <c r="E432" s="123"/>
      <c r="F432" s="123"/>
      <c r="G432" s="123"/>
      <c r="H432" s="123"/>
      <c r="I432" s="123"/>
      <c r="J432" s="123"/>
      <c r="K432" s="124"/>
      <c r="L432" s="123"/>
      <c r="M432" s="124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</row>
    <row r="433" spans="1:26" ht="15.75" customHeight="1">
      <c r="A433" s="123"/>
      <c r="B433" s="123"/>
      <c r="C433" s="123"/>
      <c r="D433" s="123"/>
      <c r="E433" s="123"/>
      <c r="F433" s="123"/>
      <c r="G433" s="123"/>
      <c r="H433" s="123"/>
      <c r="I433" s="123"/>
      <c r="J433" s="123"/>
      <c r="K433" s="124"/>
      <c r="L433" s="123"/>
      <c r="M433" s="124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</row>
    <row r="434" spans="1:26" ht="15.75" customHeight="1">
      <c r="A434" s="123"/>
      <c r="B434" s="123"/>
      <c r="C434" s="123"/>
      <c r="D434" s="123"/>
      <c r="E434" s="123"/>
      <c r="F434" s="123"/>
      <c r="G434" s="123"/>
      <c r="H434" s="123"/>
      <c r="I434" s="123"/>
      <c r="J434" s="123"/>
      <c r="K434" s="124"/>
      <c r="L434" s="123"/>
      <c r="M434" s="124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</row>
    <row r="435" spans="1:26" ht="15.75" customHeight="1">
      <c r="A435" s="123"/>
      <c r="B435" s="123"/>
      <c r="C435" s="123"/>
      <c r="D435" s="123"/>
      <c r="E435" s="123"/>
      <c r="F435" s="123"/>
      <c r="G435" s="123"/>
      <c r="H435" s="123"/>
      <c r="I435" s="123"/>
      <c r="J435" s="123"/>
      <c r="K435" s="124"/>
      <c r="L435" s="123"/>
      <c r="M435" s="124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</row>
    <row r="436" spans="1:26" ht="15.75" customHeight="1">
      <c r="A436" s="123"/>
      <c r="B436" s="123"/>
      <c r="C436" s="123"/>
      <c r="D436" s="123"/>
      <c r="E436" s="123"/>
      <c r="F436" s="123"/>
      <c r="G436" s="123"/>
      <c r="H436" s="123"/>
      <c r="I436" s="123"/>
      <c r="J436" s="123"/>
      <c r="K436" s="124"/>
      <c r="L436" s="123"/>
      <c r="M436" s="124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</row>
    <row r="437" spans="1:26" ht="15.75" customHeight="1">
      <c r="A437" s="123"/>
      <c r="B437" s="123"/>
      <c r="C437" s="123"/>
      <c r="D437" s="123"/>
      <c r="E437" s="123"/>
      <c r="F437" s="123"/>
      <c r="G437" s="123"/>
      <c r="H437" s="123"/>
      <c r="I437" s="123"/>
      <c r="J437" s="123"/>
      <c r="K437" s="124"/>
      <c r="L437" s="123"/>
      <c r="M437" s="124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</row>
    <row r="438" spans="1:26" ht="15.75" customHeight="1">
      <c r="A438" s="123"/>
      <c r="B438" s="123"/>
      <c r="C438" s="123"/>
      <c r="D438" s="123"/>
      <c r="E438" s="123"/>
      <c r="F438" s="123"/>
      <c r="G438" s="123"/>
      <c r="H438" s="123"/>
      <c r="I438" s="123"/>
      <c r="J438" s="123"/>
      <c r="K438" s="124"/>
      <c r="L438" s="123"/>
      <c r="M438" s="124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</row>
    <row r="439" spans="1:26" ht="15.75" customHeight="1">
      <c r="A439" s="123"/>
      <c r="B439" s="123"/>
      <c r="C439" s="123"/>
      <c r="D439" s="123"/>
      <c r="E439" s="123"/>
      <c r="F439" s="123"/>
      <c r="G439" s="123"/>
      <c r="H439" s="123"/>
      <c r="I439" s="123"/>
      <c r="J439" s="123"/>
      <c r="K439" s="124"/>
      <c r="L439" s="123"/>
      <c r="M439" s="124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</row>
    <row r="440" spans="1:26" ht="15.75" customHeight="1">
      <c r="A440" s="123"/>
      <c r="B440" s="123"/>
      <c r="C440" s="123"/>
      <c r="D440" s="123"/>
      <c r="E440" s="123"/>
      <c r="F440" s="123"/>
      <c r="G440" s="123"/>
      <c r="H440" s="123"/>
      <c r="I440" s="123"/>
      <c r="J440" s="123"/>
      <c r="K440" s="124"/>
      <c r="L440" s="123"/>
      <c r="M440" s="124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</row>
    <row r="441" spans="1:26" ht="15.75" customHeight="1">
      <c r="A441" s="123"/>
      <c r="B441" s="123"/>
      <c r="C441" s="123"/>
      <c r="D441" s="123"/>
      <c r="E441" s="123"/>
      <c r="F441" s="123"/>
      <c r="G441" s="123"/>
      <c r="H441" s="123"/>
      <c r="I441" s="123"/>
      <c r="J441" s="123"/>
      <c r="K441" s="124"/>
      <c r="L441" s="123"/>
      <c r="M441" s="124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</row>
    <row r="442" spans="1:26" ht="15.75" customHeight="1">
      <c r="A442" s="123"/>
      <c r="B442" s="123"/>
      <c r="C442" s="123"/>
      <c r="D442" s="123"/>
      <c r="E442" s="123"/>
      <c r="F442" s="123"/>
      <c r="G442" s="123"/>
      <c r="H442" s="123"/>
      <c r="I442" s="123"/>
      <c r="J442" s="123"/>
      <c r="K442" s="124"/>
      <c r="L442" s="123"/>
      <c r="M442" s="124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</row>
    <row r="443" spans="1:26" ht="15.75" customHeight="1">
      <c r="A443" s="123"/>
      <c r="B443" s="123"/>
      <c r="C443" s="123"/>
      <c r="D443" s="123"/>
      <c r="E443" s="123"/>
      <c r="F443" s="123"/>
      <c r="G443" s="123"/>
      <c r="H443" s="123"/>
      <c r="I443" s="123"/>
      <c r="J443" s="123"/>
      <c r="K443" s="124"/>
      <c r="L443" s="123"/>
      <c r="M443" s="124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</row>
    <row r="444" spans="1:26" ht="15.75" customHeight="1">
      <c r="A444" s="123"/>
      <c r="B444" s="123"/>
      <c r="C444" s="123"/>
      <c r="D444" s="123"/>
      <c r="E444" s="123"/>
      <c r="F444" s="123"/>
      <c r="G444" s="123"/>
      <c r="H444" s="123"/>
      <c r="I444" s="123"/>
      <c r="J444" s="123"/>
      <c r="K444" s="124"/>
      <c r="L444" s="123"/>
      <c r="M444" s="124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</row>
    <row r="445" spans="1:26" ht="15.75" customHeight="1">
      <c r="A445" s="123"/>
      <c r="B445" s="123"/>
      <c r="C445" s="123"/>
      <c r="D445" s="123"/>
      <c r="E445" s="123"/>
      <c r="F445" s="123"/>
      <c r="G445" s="123"/>
      <c r="H445" s="123"/>
      <c r="I445" s="123"/>
      <c r="J445" s="123"/>
      <c r="K445" s="124"/>
      <c r="L445" s="123"/>
      <c r="M445" s="124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</row>
    <row r="446" spans="1:26" ht="15.75" customHeight="1">
      <c r="A446" s="123"/>
      <c r="B446" s="123"/>
      <c r="C446" s="123"/>
      <c r="D446" s="123"/>
      <c r="E446" s="123"/>
      <c r="F446" s="123"/>
      <c r="G446" s="123"/>
      <c r="H446" s="123"/>
      <c r="I446" s="123"/>
      <c r="J446" s="123"/>
      <c r="K446" s="124"/>
      <c r="L446" s="123"/>
      <c r="M446" s="124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</row>
    <row r="447" spans="1:26" ht="15.75" customHeight="1">
      <c r="A447" s="123"/>
      <c r="B447" s="123"/>
      <c r="C447" s="123"/>
      <c r="D447" s="123"/>
      <c r="E447" s="123"/>
      <c r="F447" s="123"/>
      <c r="G447" s="123"/>
      <c r="H447" s="123"/>
      <c r="I447" s="123"/>
      <c r="J447" s="123"/>
      <c r="K447" s="124"/>
      <c r="L447" s="123"/>
      <c r="M447" s="124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</row>
    <row r="448" spans="1:26" ht="15.75" customHeight="1">
      <c r="A448" s="123"/>
      <c r="B448" s="123"/>
      <c r="C448" s="123"/>
      <c r="D448" s="123"/>
      <c r="E448" s="123"/>
      <c r="F448" s="123"/>
      <c r="G448" s="123"/>
      <c r="H448" s="123"/>
      <c r="I448" s="123"/>
      <c r="J448" s="123"/>
      <c r="K448" s="124"/>
      <c r="L448" s="123"/>
      <c r="M448" s="124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</row>
    <row r="449" spans="1:26" ht="15.75" customHeight="1">
      <c r="A449" s="123"/>
      <c r="B449" s="123"/>
      <c r="C449" s="123"/>
      <c r="D449" s="123"/>
      <c r="E449" s="123"/>
      <c r="F449" s="123"/>
      <c r="G449" s="123"/>
      <c r="H449" s="123"/>
      <c r="I449" s="123"/>
      <c r="J449" s="123"/>
      <c r="K449" s="124"/>
      <c r="L449" s="123"/>
      <c r="M449" s="124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</row>
    <row r="450" spans="1:26" ht="15.75" customHeight="1">
      <c r="A450" s="123"/>
      <c r="B450" s="123"/>
      <c r="C450" s="123"/>
      <c r="D450" s="123"/>
      <c r="E450" s="123"/>
      <c r="F450" s="123"/>
      <c r="G450" s="123"/>
      <c r="H450" s="123"/>
      <c r="I450" s="123"/>
      <c r="J450" s="123"/>
      <c r="K450" s="124"/>
      <c r="L450" s="123"/>
      <c r="M450" s="124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</row>
    <row r="451" spans="1:26" ht="15.75" customHeight="1">
      <c r="A451" s="123"/>
      <c r="B451" s="123"/>
      <c r="C451" s="123"/>
      <c r="D451" s="123"/>
      <c r="E451" s="123"/>
      <c r="F451" s="123"/>
      <c r="G451" s="123"/>
      <c r="H451" s="123"/>
      <c r="I451" s="123"/>
      <c r="J451" s="123"/>
      <c r="K451" s="124"/>
      <c r="L451" s="123"/>
      <c r="M451" s="124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</row>
    <row r="452" spans="1:26" ht="15.75" customHeight="1">
      <c r="A452" s="123"/>
      <c r="B452" s="123"/>
      <c r="C452" s="123"/>
      <c r="D452" s="123"/>
      <c r="E452" s="123"/>
      <c r="F452" s="123"/>
      <c r="G452" s="123"/>
      <c r="H452" s="123"/>
      <c r="I452" s="123"/>
      <c r="J452" s="123"/>
      <c r="K452" s="124"/>
      <c r="L452" s="123"/>
      <c r="M452" s="124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</row>
    <row r="453" spans="1:26" ht="15.75" customHeight="1">
      <c r="A453" s="123"/>
      <c r="B453" s="123"/>
      <c r="C453" s="123"/>
      <c r="D453" s="123"/>
      <c r="E453" s="123"/>
      <c r="F453" s="123"/>
      <c r="G453" s="123"/>
      <c r="H453" s="123"/>
      <c r="I453" s="123"/>
      <c r="J453" s="123"/>
      <c r="K453" s="124"/>
      <c r="L453" s="123"/>
      <c r="M453" s="124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</row>
    <row r="454" spans="1:26" ht="15.75" customHeight="1">
      <c r="A454" s="123"/>
      <c r="B454" s="123"/>
      <c r="C454" s="123"/>
      <c r="D454" s="123"/>
      <c r="E454" s="123"/>
      <c r="F454" s="123"/>
      <c r="G454" s="123"/>
      <c r="H454" s="123"/>
      <c r="I454" s="123"/>
      <c r="J454" s="123"/>
      <c r="K454" s="124"/>
      <c r="L454" s="123"/>
      <c r="M454" s="124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</row>
    <row r="455" spans="1:26" ht="15.75" customHeight="1">
      <c r="A455" s="123"/>
      <c r="B455" s="123"/>
      <c r="C455" s="123"/>
      <c r="D455" s="123"/>
      <c r="E455" s="123"/>
      <c r="F455" s="123"/>
      <c r="G455" s="123"/>
      <c r="H455" s="123"/>
      <c r="I455" s="123"/>
      <c r="J455" s="123"/>
      <c r="K455" s="124"/>
      <c r="L455" s="123"/>
      <c r="M455" s="124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</row>
    <row r="456" spans="1:26" ht="15.75" customHeight="1">
      <c r="A456" s="123"/>
      <c r="B456" s="123"/>
      <c r="C456" s="123"/>
      <c r="D456" s="123"/>
      <c r="E456" s="123"/>
      <c r="F456" s="123"/>
      <c r="G456" s="123"/>
      <c r="H456" s="123"/>
      <c r="I456" s="123"/>
      <c r="J456" s="123"/>
      <c r="K456" s="124"/>
      <c r="L456" s="123"/>
      <c r="M456" s="124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</row>
    <row r="457" spans="1:26" ht="15.75" customHeight="1">
      <c r="A457" s="123"/>
      <c r="B457" s="123"/>
      <c r="C457" s="123"/>
      <c r="D457" s="123"/>
      <c r="E457" s="123"/>
      <c r="F457" s="123"/>
      <c r="G457" s="123"/>
      <c r="H457" s="123"/>
      <c r="I457" s="123"/>
      <c r="J457" s="123"/>
      <c r="K457" s="124"/>
      <c r="L457" s="123"/>
      <c r="M457" s="124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</row>
    <row r="458" spans="1:26" ht="15.75" customHeight="1">
      <c r="A458" s="123"/>
      <c r="B458" s="123"/>
      <c r="C458" s="123"/>
      <c r="D458" s="123"/>
      <c r="E458" s="123"/>
      <c r="F458" s="123"/>
      <c r="G458" s="123"/>
      <c r="H458" s="123"/>
      <c r="I458" s="123"/>
      <c r="J458" s="123"/>
      <c r="K458" s="124"/>
      <c r="L458" s="123"/>
      <c r="M458" s="124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</row>
    <row r="459" spans="1:26" ht="15.75" customHeight="1">
      <c r="A459" s="123"/>
      <c r="B459" s="123"/>
      <c r="C459" s="123"/>
      <c r="D459" s="123"/>
      <c r="E459" s="123"/>
      <c r="F459" s="123"/>
      <c r="G459" s="123"/>
      <c r="H459" s="123"/>
      <c r="I459" s="123"/>
      <c r="J459" s="123"/>
      <c r="K459" s="124"/>
      <c r="L459" s="123"/>
      <c r="M459" s="124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</row>
    <row r="460" spans="1:26" ht="15.75" customHeight="1">
      <c r="A460" s="123"/>
      <c r="B460" s="123"/>
      <c r="C460" s="123"/>
      <c r="D460" s="123"/>
      <c r="E460" s="123"/>
      <c r="F460" s="123"/>
      <c r="G460" s="123"/>
      <c r="H460" s="123"/>
      <c r="I460" s="123"/>
      <c r="J460" s="123"/>
      <c r="K460" s="124"/>
      <c r="L460" s="123"/>
      <c r="M460" s="124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</row>
    <row r="461" spans="1:26" ht="15.75" customHeight="1">
      <c r="A461" s="123"/>
      <c r="B461" s="123"/>
      <c r="C461" s="123"/>
      <c r="D461" s="123"/>
      <c r="E461" s="123"/>
      <c r="F461" s="123"/>
      <c r="G461" s="123"/>
      <c r="H461" s="123"/>
      <c r="I461" s="123"/>
      <c r="J461" s="123"/>
      <c r="K461" s="124"/>
      <c r="L461" s="123"/>
      <c r="M461" s="124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</row>
    <row r="462" spans="1:26" ht="15.75" customHeight="1">
      <c r="A462" s="123"/>
      <c r="B462" s="123"/>
      <c r="C462" s="123"/>
      <c r="D462" s="123"/>
      <c r="E462" s="123"/>
      <c r="F462" s="123"/>
      <c r="G462" s="123"/>
      <c r="H462" s="123"/>
      <c r="I462" s="123"/>
      <c r="J462" s="123"/>
      <c r="K462" s="124"/>
      <c r="L462" s="123"/>
      <c r="M462" s="124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</row>
    <row r="463" spans="1:26" ht="15.75" customHeight="1">
      <c r="A463" s="123"/>
      <c r="B463" s="123"/>
      <c r="C463" s="123"/>
      <c r="D463" s="123"/>
      <c r="E463" s="123"/>
      <c r="F463" s="123"/>
      <c r="G463" s="123"/>
      <c r="H463" s="123"/>
      <c r="I463" s="123"/>
      <c r="J463" s="123"/>
      <c r="K463" s="124"/>
      <c r="L463" s="123"/>
      <c r="M463" s="124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</row>
    <row r="464" spans="1:26" ht="15.75" customHeight="1">
      <c r="A464" s="123"/>
      <c r="B464" s="123"/>
      <c r="C464" s="123"/>
      <c r="D464" s="123"/>
      <c r="E464" s="123"/>
      <c r="F464" s="123"/>
      <c r="G464" s="123"/>
      <c r="H464" s="123"/>
      <c r="I464" s="123"/>
      <c r="J464" s="123"/>
      <c r="K464" s="124"/>
      <c r="L464" s="123"/>
      <c r="M464" s="124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</row>
    <row r="465" spans="1:26" ht="15.75" customHeight="1">
      <c r="A465" s="123"/>
      <c r="B465" s="123"/>
      <c r="C465" s="123"/>
      <c r="D465" s="123"/>
      <c r="E465" s="123"/>
      <c r="F465" s="123"/>
      <c r="G465" s="123"/>
      <c r="H465" s="123"/>
      <c r="I465" s="123"/>
      <c r="J465" s="123"/>
      <c r="K465" s="124"/>
      <c r="L465" s="123"/>
      <c r="M465" s="124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</row>
    <row r="466" spans="1:26" ht="15.75" customHeight="1">
      <c r="A466" s="123"/>
      <c r="B466" s="123"/>
      <c r="C466" s="123"/>
      <c r="D466" s="123"/>
      <c r="E466" s="123"/>
      <c r="F466" s="123"/>
      <c r="G466" s="123"/>
      <c r="H466" s="123"/>
      <c r="I466" s="123"/>
      <c r="J466" s="123"/>
      <c r="K466" s="124"/>
      <c r="L466" s="123"/>
      <c r="M466" s="124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</row>
    <row r="467" spans="1:26" ht="15.75" customHeight="1">
      <c r="A467" s="123"/>
      <c r="B467" s="123"/>
      <c r="C467" s="123"/>
      <c r="D467" s="123"/>
      <c r="E467" s="123"/>
      <c r="F467" s="123"/>
      <c r="G467" s="123"/>
      <c r="H467" s="123"/>
      <c r="I467" s="123"/>
      <c r="J467" s="123"/>
      <c r="K467" s="124"/>
      <c r="L467" s="123"/>
      <c r="M467" s="124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</row>
    <row r="468" spans="1:26" ht="15.75" customHeight="1">
      <c r="A468" s="123"/>
      <c r="B468" s="123"/>
      <c r="C468" s="123"/>
      <c r="D468" s="123"/>
      <c r="E468" s="123"/>
      <c r="F468" s="123"/>
      <c r="G468" s="123"/>
      <c r="H468" s="123"/>
      <c r="I468" s="123"/>
      <c r="J468" s="123"/>
      <c r="K468" s="124"/>
      <c r="L468" s="123"/>
      <c r="M468" s="124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</row>
    <row r="469" spans="1:26" ht="15.75" customHeight="1">
      <c r="A469" s="123"/>
      <c r="B469" s="123"/>
      <c r="C469" s="123"/>
      <c r="D469" s="123"/>
      <c r="E469" s="123"/>
      <c r="F469" s="123"/>
      <c r="G469" s="123"/>
      <c r="H469" s="123"/>
      <c r="I469" s="123"/>
      <c r="J469" s="123"/>
      <c r="K469" s="124"/>
      <c r="L469" s="123"/>
      <c r="M469" s="124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</row>
    <row r="470" spans="1:26" ht="15.75" customHeight="1">
      <c r="A470" s="123"/>
      <c r="B470" s="123"/>
      <c r="C470" s="123"/>
      <c r="D470" s="123"/>
      <c r="E470" s="123"/>
      <c r="F470" s="123"/>
      <c r="G470" s="123"/>
      <c r="H470" s="123"/>
      <c r="I470" s="123"/>
      <c r="J470" s="123"/>
      <c r="K470" s="124"/>
      <c r="L470" s="123"/>
      <c r="M470" s="124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</row>
    <row r="471" spans="1:26" ht="15.75" customHeight="1">
      <c r="A471" s="123"/>
      <c r="B471" s="123"/>
      <c r="C471" s="123"/>
      <c r="D471" s="123"/>
      <c r="E471" s="123"/>
      <c r="F471" s="123"/>
      <c r="G471" s="123"/>
      <c r="H471" s="123"/>
      <c r="I471" s="123"/>
      <c r="J471" s="123"/>
      <c r="K471" s="124"/>
      <c r="L471" s="123"/>
      <c r="M471" s="124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</row>
    <row r="472" spans="1:26" ht="15.75" customHeight="1">
      <c r="A472" s="123"/>
      <c r="B472" s="123"/>
      <c r="C472" s="123"/>
      <c r="D472" s="123"/>
      <c r="E472" s="123"/>
      <c r="F472" s="123"/>
      <c r="G472" s="123"/>
      <c r="H472" s="123"/>
      <c r="I472" s="123"/>
      <c r="J472" s="123"/>
      <c r="K472" s="124"/>
      <c r="L472" s="123"/>
      <c r="M472" s="124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</row>
    <row r="473" spans="1:26" ht="15.75" customHeight="1">
      <c r="A473" s="123"/>
      <c r="B473" s="123"/>
      <c r="C473" s="123"/>
      <c r="D473" s="123"/>
      <c r="E473" s="123"/>
      <c r="F473" s="123"/>
      <c r="G473" s="123"/>
      <c r="H473" s="123"/>
      <c r="I473" s="123"/>
      <c r="J473" s="123"/>
      <c r="K473" s="124"/>
      <c r="L473" s="123"/>
      <c r="M473" s="124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</row>
    <row r="474" spans="1:26" ht="15.75" customHeight="1">
      <c r="A474" s="123"/>
      <c r="B474" s="123"/>
      <c r="C474" s="123"/>
      <c r="D474" s="123"/>
      <c r="E474" s="123"/>
      <c r="F474" s="123"/>
      <c r="G474" s="123"/>
      <c r="H474" s="123"/>
      <c r="I474" s="123"/>
      <c r="J474" s="123"/>
      <c r="K474" s="124"/>
      <c r="L474" s="123"/>
      <c r="M474" s="124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</row>
    <row r="475" spans="1:26" ht="15.75" customHeight="1">
      <c r="A475" s="123"/>
      <c r="B475" s="123"/>
      <c r="C475" s="123"/>
      <c r="D475" s="123"/>
      <c r="E475" s="123"/>
      <c r="F475" s="123"/>
      <c r="G475" s="123"/>
      <c r="H475" s="123"/>
      <c r="I475" s="123"/>
      <c r="J475" s="123"/>
      <c r="K475" s="124"/>
      <c r="L475" s="123"/>
      <c r="M475" s="124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</row>
    <row r="476" spans="1:26" ht="15.75" customHeight="1">
      <c r="A476" s="123"/>
      <c r="B476" s="123"/>
      <c r="C476" s="123"/>
      <c r="D476" s="123"/>
      <c r="E476" s="123"/>
      <c r="F476" s="123"/>
      <c r="G476" s="123"/>
      <c r="H476" s="123"/>
      <c r="I476" s="123"/>
      <c r="J476" s="123"/>
      <c r="K476" s="124"/>
      <c r="L476" s="123"/>
      <c r="M476" s="124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</row>
    <row r="477" spans="1:26" ht="15.75" customHeight="1">
      <c r="A477" s="123"/>
      <c r="B477" s="123"/>
      <c r="C477" s="123"/>
      <c r="D477" s="123"/>
      <c r="E477" s="123"/>
      <c r="F477" s="123"/>
      <c r="G477" s="123"/>
      <c r="H477" s="123"/>
      <c r="I477" s="123"/>
      <c r="J477" s="123"/>
      <c r="K477" s="124"/>
      <c r="L477" s="123"/>
      <c r="M477" s="124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</row>
    <row r="478" spans="1:26" ht="15.75" customHeight="1">
      <c r="A478" s="123"/>
      <c r="B478" s="123"/>
      <c r="C478" s="123"/>
      <c r="D478" s="123"/>
      <c r="E478" s="123"/>
      <c r="F478" s="123"/>
      <c r="G478" s="123"/>
      <c r="H478" s="123"/>
      <c r="I478" s="123"/>
      <c r="J478" s="123"/>
      <c r="K478" s="124"/>
      <c r="L478" s="123"/>
      <c r="M478" s="124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</row>
    <row r="479" spans="1:26" ht="15.75" customHeight="1">
      <c r="A479" s="123"/>
      <c r="B479" s="123"/>
      <c r="C479" s="123"/>
      <c r="D479" s="123"/>
      <c r="E479" s="123"/>
      <c r="F479" s="123"/>
      <c r="G479" s="123"/>
      <c r="H479" s="123"/>
      <c r="I479" s="123"/>
      <c r="J479" s="123"/>
      <c r="K479" s="124"/>
      <c r="L479" s="123"/>
      <c r="M479" s="124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</row>
    <row r="480" spans="1:26" ht="15.75" customHeight="1">
      <c r="A480" s="123"/>
      <c r="B480" s="123"/>
      <c r="C480" s="123"/>
      <c r="D480" s="123"/>
      <c r="E480" s="123"/>
      <c r="F480" s="123"/>
      <c r="G480" s="123"/>
      <c r="H480" s="123"/>
      <c r="I480" s="123"/>
      <c r="J480" s="123"/>
      <c r="K480" s="124"/>
      <c r="L480" s="123"/>
      <c r="M480" s="124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</row>
    <row r="481" spans="1:26" ht="15.75" customHeight="1">
      <c r="A481" s="123"/>
      <c r="B481" s="123"/>
      <c r="C481" s="123"/>
      <c r="D481" s="123"/>
      <c r="E481" s="123"/>
      <c r="F481" s="123"/>
      <c r="G481" s="123"/>
      <c r="H481" s="123"/>
      <c r="I481" s="123"/>
      <c r="J481" s="123"/>
      <c r="K481" s="124"/>
      <c r="L481" s="123"/>
      <c r="M481" s="124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</row>
    <row r="482" spans="1:26" ht="15.75" customHeight="1">
      <c r="A482" s="123"/>
      <c r="B482" s="123"/>
      <c r="C482" s="123"/>
      <c r="D482" s="123"/>
      <c r="E482" s="123"/>
      <c r="F482" s="123"/>
      <c r="G482" s="123"/>
      <c r="H482" s="123"/>
      <c r="I482" s="123"/>
      <c r="J482" s="123"/>
      <c r="K482" s="124"/>
      <c r="L482" s="123"/>
      <c r="M482" s="124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</row>
    <row r="483" spans="1:26" ht="15.75" customHeight="1">
      <c r="A483" s="123"/>
      <c r="B483" s="123"/>
      <c r="C483" s="123"/>
      <c r="D483" s="123"/>
      <c r="E483" s="123"/>
      <c r="F483" s="123"/>
      <c r="G483" s="123"/>
      <c r="H483" s="123"/>
      <c r="I483" s="123"/>
      <c r="J483" s="123"/>
      <c r="K483" s="124"/>
      <c r="L483" s="123"/>
      <c r="M483" s="124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</row>
    <row r="484" spans="1:26" ht="15.75" customHeight="1">
      <c r="A484" s="123"/>
      <c r="B484" s="123"/>
      <c r="C484" s="123"/>
      <c r="D484" s="123"/>
      <c r="E484" s="123"/>
      <c r="F484" s="123"/>
      <c r="G484" s="123"/>
      <c r="H484" s="123"/>
      <c r="I484" s="123"/>
      <c r="J484" s="123"/>
      <c r="K484" s="124"/>
      <c r="L484" s="123"/>
      <c r="M484" s="124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</row>
    <row r="485" spans="1:26" ht="15.75" customHeight="1">
      <c r="A485" s="123"/>
      <c r="B485" s="123"/>
      <c r="C485" s="123"/>
      <c r="D485" s="123"/>
      <c r="E485" s="123"/>
      <c r="F485" s="123"/>
      <c r="G485" s="123"/>
      <c r="H485" s="123"/>
      <c r="I485" s="123"/>
      <c r="J485" s="123"/>
      <c r="K485" s="124"/>
      <c r="L485" s="123"/>
      <c r="M485" s="124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</row>
    <row r="486" spans="1:26" ht="15.75" customHeight="1">
      <c r="A486" s="123"/>
      <c r="B486" s="123"/>
      <c r="C486" s="123"/>
      <c r="D486" s="123"/>
      <c r="E486" s="123"/>
      <c r="F486" s="123"/>
      <c r="G486" s="123"/>
      <c r="H486" s="123"/>
      <c r="I486" s="123"/>
      <c r="J486" s="123"/>
      <c r="K486" s="124"/>
      <c r="L486" s="123"/>
      <c r="M486" s="124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</row>
    <row r="487" spans="1:26" ht="15.75" customHeight="1">
      <c r="A487" s="123"/>
      <c r="B487" s="123"/>
      <c r="C487" s="123"/>
      <c r="D487" s="123"/>
      <c r="E487" s="123"/>
      <c r="F487" s="123"/>
      <c r="G487" s="123"/>
      <c r="H487" s="123"/>
      <c r="I487" s="123"/>
      <c r="J487" s="123"/>
      <c r="K487" s="124"/>
      <c r="L487" s="123"/>
      <c r="M487" s="124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</row>
    <row r="488" spans="1:26" ht="15.75" customHeight="1">
      <c r="A488" s="123"/>
      <c r="B488" s="123"/>
      <c r="C488" s="123"/>
      <c r="D488" s="123"/>
      <c r="E488" s="123"/>
      <c r="F488" s="123"/>
      <c r="G488" s="123"/>
      <c r="H488" s="123"/>
      <c r="I488" s="123"/>
      <c r="J488" s="123"/>
      <c r="K488" s="124"/>
      <c r="L488" s="123"/>
      <c r="M488" s="124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</row>
    <row r="489" spans="1:26" ht="15.75" customHeight="1">
      <c r="A489" s="123"/>
      <c r="B489" s="123"/>
      <c r="C489" s="123"/>
      <c r="D489" s="123"/>
      <c r="E489" s="123"/>
      <c r="F489" s="123"/>
      <c r="G489" s="123"/>
      <c r="H489" s="123"/>
      <c r="I489" s="123"/>
      <c r="J489" s="123"/>
      <c r="K489" s="124"/>
      <c r="L489" s="123"/>
      <c r="M489" s="124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</row>
    <row r="490" spans="1:26" ht="15.75" customHeight="1">
      <c r="A490" s="123"/>
      <c r="B490" s="123"/>
      <c r="C490" s="123"/>
      <c r="D490" s="123"/>
      <c r="E490" s="123"/>
      <c r="F490" s="123"/>
      <c r="G490" s="123"/>
      <c r="H490" s="123"/>
      <c r="I490" s="123"/>
      <c r="J490" s="123"/>
      <c r="K490" s="124"/>
      <c r="L490" s="123"/>
      <c r="M490" s="124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</row>
    <row r="491" spans="1:26" ht="15.75" customHeight="1">
      <c r="A491" s="123"/>
      <c r="B491" s="123"/>
      <c r="C491" s="123"/>
      <c r="D491" s="123"/>
      <c r="E491" s="123"/>
      <c r="F491" s="123"/>
      <c r="G491" s="123"/>
      <c r="H491" s="123"/>
      <c r="I491" s="123"/>
      <c r="J491" s="123"/>
      <c r="K491" s="124"/>
      <c r="L491" s="123"/>
      <c r="M491" s="124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</row>
    <row r="492" spans="1:26" ht="15.75" customHeight="1">
      <c r="A492" s="123"/>
      <c r="B492" s="123"/>
      <c r="C492" s="123"/>
      <c r="D492" s="123"/>
      <c r="E492" s="123"/>
      <c r="F492" s="123"/>
      <c r="G492" s="123"/>
      <c r="H492" s="123"/>
      <c r="I492" s="123"/>
      <c r="J492" s="123"/>
      <c r="K492" s="124"/>
      <c r="L492" s="123"/>
      <c r="M492" s="124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</row>
    <row r="493" spans="1:26" ht="15.75" customHeight="1">
      <c r="A493" s="123"/>
      <c r="B493" s="123"/>
      <c r="C493" s="123"/>
      <c r="D493" s="123"/>
      <c r="E493" s="123"/>
      <c r="F493" s="123"/>
      <c r="G493" s="123"/>
      <c r="H493" s="123"/>
      <c r="I493" s="123"/>
      <c r="J493" s="123"/>
      <c r="K493" s="124"/>
      <c r="L493" s="123"/>
      <c r="M493" s="124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</row>
    <row r="494" spans="1:26" ht="15.75" customHeight="1">
      <c r="A494" s="123"/>
      <c r="B494" s="123"/>
      <c r="C494" s="123"/>
      <c r="D494" s="123"/>
      <c r="E494" s="123"/>
      <c r="F494" s="123"/>
      <c r="G494" s="123"/>
      <c r="H494" s="123"/>
      <c r="I494" s="123"/>
      <c r="J494" s="123"/>
      <c r="K494" s="124"/>
      <c r="L494" s="123"/>
      <c r="M494" s="124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</row>
    <row r="495" spans="1:26" ht="15.75" customHeight="1">
      <c r="A495" s="123"/>
      <c r="B495" s="123"/>
      <c r="C495" s="123"/>
      <c r="D495" s="123"/>
      <c r="E495" s="123"/>
      <c r="F495" s="123"/>
      <c r="G495" s="123"/>
      <c r="H495" s="123"/>
      <c r="I495" s="123"/>
      <c r="J495" s="123"/>
      <c r="K495" s="124"/>
      <c r="L495" s="123"/>
      <c r="M495" s="124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</row>
    <row r="496" spans="1:26" ht="15.75" customHeight="1">
      <c r="A496" s="123"/>
      <c r="B496" s="123"/>
      <c r="C496" s="123"/>
      <c r="D496" s="123"/>
      <c r="E496" s="123"/>
      <c r="F496" s="123"/>
      <c r="G496" s="123"/>
      <c r="H496" s="123"/>
      <c r="I496" s="123"/>
      <c r="J496" s="123"/>
      <c r="K496" s="124"/>
      <c r="L496" s="123"/>
      <c r="M496" s="124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</row>
    <row r="497" spans="1:26" ht="15.75" customHeight="1">
      <c r="A497" s="123"/>
      <c r="B497" s="123"/>
      <c r="C497" s="123"/>
      <c r="D497" s="123"/>
      <c r="E497" s="123"/>
      <c r="F497" s="123"/>
      <c r="G497" s="123"/>
      <c r="H497" s="123"/>
      <c r="I497" s="123"/>
      <c r="J497" s="123"/>
      <c r="K497" s="124"/>
      <c r="L497" s="123"/>
      <c r="M497" s="124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</row>
    <row r="498" spans="1:26" ht="15.75" customHeight="1">
      <c r="A498" s="123"/>
      <c r="B498" s="123"/>
      <c r="C498" s="123"/>
      <c r="D498" s="123"/>
      <c r="E498" s="123"/>
      <c r="F498" s="123"/>
      <c r="G498" s="123"/>
      <c r="H498" s="123"/>
      <c r="I498" s="123"/>
      <c r="J498" s="123"/>
      <c r="K498" s="124"/>
      <c r="L498" s="123"/>
      <c r="M498" s="124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</row>
    <row r="499" spans="1:26" ht="15.75" customHeight="1">
      <c r="A499" s="123"/>
      <c r="B499" s="123"/>
      <c r="C499" s="123"/>
      <c r="D499" s="123"/>
      <c r="E499" s="123"/>
      <c r="F499" s="123"/>
      <c r="G499" s="123"/>
      <c r="H499" s="123"/>
      <c r="I499" s="123"/>
      <c r="J499" s="123"/>
      <c r="K499" s="124"/>
      <c r="L499" s="123"/>
      <c r="M499" s="124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</row>
    <row r="500" spans="1:26" ht="15.75" customHeight="1">
      <c r="A500" s="123"/>
      <c r="B500" s="123"/>
      <c r="C500" s="123"/>
      <c r="D500" s="123"/>
      <c r="E500" s="123"/>
      <c r="F500" s="123"/>
      <c r="G500" s="123"/>
      <c r="H500" s="123"/>
      <c r="I500" s="123"/>
      <c r="J500" s="123"/>
      <c r="K500" s="124"/>
      <c r="L500" s="123"/>
      <c r="M500" s="124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</row>
    <row r="501" spans="1:26" ht="15.75" customHeight="1">
      <c r="A501" s="123"/>
      <c r="B501" s="123"/>
      <c r="C501" s="123"/>
      <c r="D501" s="123"/>
      <c r="E501" s="123"/>
      <c r="F501" s="123"/>
      <c r="G501" s="123"/>
      <c r="H501" s="123"/>
      <c r="I501" s="123"/>
      <c r="J501" s="123"/>
      <c r="K501" s="124"/>
      <c r="L501" s="123"/>
      <c r="M501" s="124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</row>
    <row r="502" spans="1:26" ht="15.75" customHeight="1">
      <c r="A502" s="123"/>
      <c r="B502" s="123"/>
      <c r="C502" s="123"/>
      <c r="D502" s="123"/>
      <c r="E502" s="123"/>
      <c r="F502" s="123"/>
      <c r="G502" s="123"/>
      <c r="H502" s="123"/>
      <c r="I502" s="123"/>
      <c r="J502" s="123"/>
      <c r="K502" s="124"/>
      <c r="L502" s="123"/>
      <c r="M502" s="124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</row>
    <row r="503" spans="1:26" ht="15.75" customHeight="1">
      <c r="A503" s="123"/>
      <c r="B503" s="123"/>
      <c r="C503" s="123"/>
      <c r="D503" s="123"/>
      <c r="E503" s="123"/>
      <c r="F503" s="123"/>
      <c r="G503" s="123"/>
      <c r="H503" s="123"/>
      <c r="I503" s="123"/>
      <c r="J503" s="123"/>
      <c r="K503" s="124"/>
      <c r="L503" s="123"/>
      <c r="M503" s="124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</row>
    <row r="504" spans="1:26" ht="15.75" customHeight="1">
      <c r="A504" s="123"/>
      <c r="B504" s="123"/>
      <c r="C504" s="123"/>
      <c r="D504" s="123"/>
      <c r="E504" s="123"/>
      <c r="F504" s="123"/>
      <c r="G504" s="123"/>
      <c r="H504" s="123"/>
      <c r="I504" s="123"/>
      <c r="J504" s="123"/>
      <c r="K504" s="124"/>
      <c r="L504" s="123"/>
      <c r="M504" s="124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</row>
    <row r="505" spans="1:26" ht="15.75" customHeight="1">
      <c r="A505" s="123"/>
      <c r="B505" s="123"/>
      <c r="C505" s="123"/>
      <c r="D505" s="123"/>
      <c r="E505" s="123"/>
      <c r="F505" s="123"/>
      <c r="G505" s="123"/>
      <c r="H505" s="123"/>
      <c r="I505" s="123"/>
      <c r="J505" s="123"/>
      <c r="K505" s="124"/>
      <c r="L505" s="123"/>
      <c r="M505" s="124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</row>
    <row r="506" spans="1:26" ht="15.75" customHeight="1">
      <c r="A506" s="123"/>
      <c r="B506" s="123"/>
      <c r="C506" s="123"/>
      <c r="D506" s="123"/>
      <c r="E506" s="123"/>
      <c r="F506" s="123"/>
      <c r="G506" s="123"/>
      <c r="H506" s="123"/>
      <c r="I506" s="123"/>
      <c r="J506" s="123"/>
      <c r="K506" s="124"/>
      <c r="L506" s="123"/>
      <c r="M506" s="124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</row>
    <row r="507" spans="1:26" ht="15.75" customHeight="1">
      <c r="A507" s="123"/>
      <c r="B507" s="123"/>
      <c r="C507" s="123"/>
      <c r="D507" s="123"/>
      <c r="E507" s="123"/>
      <c r="F507" s="123"/>
      <c r="G507" s="123"/>
      <c r="H507" s="123"/>
      <c r="I507" s="123"/>
      <c r="J507" s="123"/>
      <c r="K507" s="124"/>
      <c r="L507" s="123"/>
      <c r="M507" s="124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</row>
    <row r="508" spans="1:26" ht="15.75" customHeight="1">
      <c r="A508" s="123"/>
      <c r="B508" s="123"/>
      <c r="C508" s="123"/>
      <c r="D508" s="123"/>
      <c r="E508" s="123"/>
      <c r="F508" s="123"/>
      <c r="G508" s="123"/>
      <c r="H508" s="123"/>
      <c r="I508" s="123"/>
      <c r="J508" s="123"/>
      <c r="K508" s="124"/>
      <c r="L508" s="123"/>
      <c r="M508" s="124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</row>
    <row r="509" spans="1:26" ht="15.75" customHeight="1">
      <c r="A509" s="123"/>
      <c r="B509" s="123"/>
      <c r="C509" s="123"/>
      <c r="D509" s="123"/>
      <c r="E509" s="123"/>
      <c r="F509" s="123"/>
      <c r="G509" s="123"/>
      <c r="H509" s="123"/>
      <c r="I509" s="123"/>
      <c r="J509" s="123"/>
      <c r="K509" s="124"/>
      <c r="L509" s="123"/>
      <c r="M509" s="124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</row>
    <row r="510" spans="1:26" ht="15.75" customHeight="1">
      <c r="A510" s="123"/>
      <c r="B510" s="123"/>
      <c r="C510" s="123"/>
      <c r="D510" s="123"/>
      <c r="E510" s="123"/>
      <c r="F510" s="123"/>
      <c r="G510" s="123"/>
      <c r="H510" s="123"/>
      <c r="I510" s="123"/>
      <c r="J510" s="123"/>
      <c r="K510" s="124"/>
      <c r="L510" s="123"/>
      <c r="M510" s="124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</row>
    <row r="511" spans="1:26" ht="15.75" customHeight="1">
      <c r="A511" s="123"/>
      <c r="B511" s="123"/>
      <c r="C511" s="123"/>
      <c r="D511" s="123"/>
      <c r="E511" s="123"/>
      <c r="F511" s="123"/>
      <c r="G511" s="123"/>
      <c r="H511" s="123"/>
      <c r="I511" s="123"/>
      <c r="J511" s="123"/>
      <c r="K511" s="124"/>
      <c r="L511" s="123"/>
      <c r="M511" s="124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</row>
    <row r="512" spans="1:26" ht="15.75" customHeight="1">
      <c r="A512" s="123"/>
      <c r="B512" s="123"/>
      <c r="C512" s="123"/>
      <c r="D512" s="123"/>
      <c r="E512" s="123"/>
      <c r="F512" s="123"/>
      <c r="G512" s="123"/>
      <c r="H512" s="123"/>
      <c r="I512" s="123"/>
      <c r="J512" s="123"/>
      <c r="K512" s="124"/>
      <c r="L512" s="123"/>
      <c r="M512" s="124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</row>
    <row r="513" spans="1:26" ht="15.75" customHeight="1">
      <c r="A513" s="123"/>
      <c r="B513" s="123"/>
      <c r="C513" s="123"/>
      <c r="D513" s="123"/>
      <c r="E513" s="123"/>
      <c r="F513" s="123"/>
      <c r="G513" s="123"/>
      <c r="H513" s="123"/>
      <c r="I513" s="123"/>
      <c r="J513" s="123"/>
      <c r="K513" s="124"/>
      <c r="L513" s="123"/>
      <c r="M513" s="124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</row>
    <row r="514" spans="1:26" ht="15.75" customHeight="1">
      <c r="A514" s="123"/>
      <c r="B514" s="123"/>
      <c r="C514" s="123"/>
      <c r="D514" s="123"/>
      <c r="E514" s="123"/>
      <c r="F514" s="123"/>
      <c r="G514" s="123"/>
      <c r="H514" s="123"/>
      <c r="I514" s="123"/>
      <c r="J514" s="123"/>
      <c r="K514" s="124"/>
      <c r="L514" s="123"/>
      <c r="M514" s="124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</row>
    <row r="515" spans="1:26" ht="15.75" customHeight="1">
      <c r="A515" s="123"/>
      <c r="B515" s="123"/>
      <c r="C515" s="123"/>
      <c r="D515" s="123"/>
      <c r="E515" s="123"/>
      <c r="F515" s="123"/>
      <c r="G515" s="123"/>
      <c r="H515" s="123"/>
      <c r="I515" s="123"/>
      <c r="J515" s="123"/>
      <c r="K515" s="124"/>
      <c r="L515" s="123"/>
      <c r="M515" s="124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</row>
    <row r="516" spans="1:26" ht="15.75" customHeight="1">
      <c r="A516" s="123"/>
      <c r="B516" s="123"/>
      <c r="C516" s="123"/>
      <c r="D516" s="123"/>
      <c r="E516" s="123"/>
      <c r="F516" s="123"/>
      <c r="G516" s="123"/>
      <c r="H516" s="123"/>
      <c r="I516" s="123"/>
      <c r="J516" s="123"/>
      <c r="K516" s="124"/>
      <c r="L516" s="123"/>
      <c r="M516" s="124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</row>
    <row r="517" spans="1:26" ht="15.75" customHeight="1">
      <c r="A517" s="123"/>
      <c r="B517" s="123"/>
      <c r="C517" s="123"/>
      <c r="D517" s="123"/>
      <c r="E517" s="123"/>
      <c r="F517" s="123"/>
      <c r="G517" s="123"/>
      <c r="H517" s="123"/>
      <c r="I517" s="123"/>
      <c r="J517" s="123"/>
      <c r="K517" s="124"/>
      <c r="L517" s="123"/>
      <c r="M517" s="124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</row>
    <row r="518" spans="1:26" ht="15.75" customHeight="1">
      <c r="A518" s="123"/>
      <c r="B518" s="123"/>
      <c r="C518" s="123"/>
      <c r="D518" s="123"/>
      <c r="E518" s="123"/>
      <c r="F518" s="123"/>
      <c r="G518" s="123"/>
      <c r="H518" s="123"/>
      <c r="I518" s="123"/>
      <c r="J518" s="123"/>
      <c r="K518" s="124"/>
      <c r="L518" s="123"/>
      <c r="M518" s="124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</row>
    <row r="519" spans="1:26" ht="15.75" customHeight="1">
      <c r="A519" s="123"/>
      <c r="B519" s="123"/>
      <c r="C519" s="123"/>
      <c r="D519" s="123"/>
      <c r="E519" s="123"/>
      <c r="F519" s="123"/>
      <c r="G519" s="123"/>
      <c r="H519" s="123"/>
      <c r="I519" s="123"/>
      <c r="J519" s="123"/>
      <c r="K519" s="124"/>
      <c r="L519" s="123"/>
      <c r="M519" s="124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</row>
    <row r="520" spans="1:26" ht="15.75" customHeight="1">
      <c r="A520" s="123"/>
      <c r="B520" s="123"/>
      <c r="C520" s="123"/>
      <c r="D520" s="123"/>
      <c r="E520" s="123"/>
      <c r="F520" s="123"/>
      <c r="G520" s="123"/>
      <c r="H520" s="123"/>
      <c r="I520" s="123"/>
      <c r="J520" s="123"/>
      <c r="K520" s="124"/>
      <c r="L520" s="123"/>
      <c r="M520" s="124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</row>
    <row r="521" spans="1:26" ht="15.75" customHeight="1">
      <c r="A521" s="123"/>
      <c r="B521" s="123"/>
      <c r="C521" s="123"/>
      <c r="D521" s="123"/>
      <c r="E521" s="123"/>
      <c r="F521" s="123"/>
      <c r="G521" s="123"/>
      <c r="H521" s="123"/>
      <c r="I521" s="123"/>
      <c r="J521" s="123"/>
      <c r="K521" s="124"/>
      <c r="L521" s="123"/>
      <c r="M521" s="124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</row>
    <row r="522" spans="1:26" ht="15.75" customHeight="1">
      <c r="A522" s="123"/>
      <c r="B522" s="123"/>
      <c r="C522" s="123"/>
      <c r="D522" s="123"/>
      <c r="E522" s="123"/>
      <c r="F522" s="123"/>
      <c r="G522" s="123"/>
      <c r="H522" s="123"/>
      <c r="I522" s="123"/>
      <c r="J522" s="123"/>
      <c r="K522" s="124"/>
      <c r="L522" s="123"/>
      <c r="M522" s="124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</row>
    <row r="523" spans="1:26" ht="15.75" customHeight="1">
      <c r="A523" s="123"/>
      <c r="B523" s="123"/>
      <c r="C523" s="123"/>
      <c r="D523" s="123"/>
      <c r="E523" s="123"/>
      <c r="F523" s="123"/>
      <c r="G523" s="123"/>
      <c r="H523" s="123"/>
      <c r="I523" s="123"/>
      <c r="J523" s="123"/>
      <c r="K523" s="124"/>
      <c r="L523" s="123"/>
      <c r="M523" s="124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</row>
    <row r="524" spans="1:26" ht="15.75" customHeight="1">
      <c r="A524" s="123"/>
      <c r="B524" s="123"/>
      <c r="C524" s="123"/>
      <c r="D524" s="123"/>
      <c r="E524" s="123"/>
      <c r="F524" s="123"/>
      <c r="G524" s="123"/>
      <c r="H524" s="123"/>
      <c r="I524" s="123"/>
      <c r="J524" s="123"/>
      <c r="K524" s="124"/>
      <c r="L524" s="123"/>
      <c r="M524" s="124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</row>
    <row r="525" spans="1:26" ht="15.75" customHeight="1">
      <c r="A525" s="123"/>
      <c r="B525" s="123"/>
      <c r="C525" s="123"/>
      <c r="D525" s="123"/>
      <c r="E525" s="123"/>
      <c r="F525" s="123"/>
      <c r="G525" s="123"/>
      <c r="H525" s="123"/>
      <c r="I525" s="123"/>
      <c r="J525" s="123"/>
      <c r="K525" s="124"/>
      <c r="L525" s="123"/>
      <c r="M525" s="124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</row>
    <row r="526" spans="1:26" ht="15.75" customHeight="1">
      <c r="A526" s="123"/>
      <c r="B526" s="123"/>
      <c r="C526" s="123"/>
      <c r="D526" s="123"/>
      <c r="E526" s="123"/>
      <c r="F526" s="123"/>
      <c r="G526" s="123"/>
      <c r="H526" s="123"/>
      <c r="I526" s="123"/>
      <c r="J526" s="123"/>
      <c r="K526" s="124"/>
      <c r="L526" s="123"/>
      <c r="M526" s="124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</row>
    <row r="527" spans="1:26" ht="15.75" customHeight="1">
      <c r="A527" s="123"/>
      <c r="B527" s="123"/>
      <c r="C527" s="123"/>
      <c r="D527" s="123"/>
      <c r="E527" s="123"/>
      <c r="F527" s="123"/>
      <c r="G527" s="123"/>
      <c r="H527" s="123"/>
      <c r="I527" s="123"/>
      <c r="J527" s="123"/>
      <c r="K527" s="124"/>
      <c r="L527" s="123"/>
      <c r="M527" s="124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</row>
    <row r="528" spans="1:26" ht="15.75" customHeight="1">
      <c r="A528" s="123"/>
      <c r="B528" s="123"/>
      <c r="C528" s="123"/>
      <c r="D528" s="123"/>
      <c r="E528" s="123"/>
      <c r="F528" s="123"/>
      <c r="G528" s="123"/>
      <c r="H528" s="123"/>
      <c r="I528" s="123"/>
      <c r="J528" s="123"/>
      <c r="K528" s="124"/>
      <c r="L528" s="123"/>
      <c r="M528" s="124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</row>
    <row r="529" spans="1:26" ht="15.75" customHeight="1">
      <c r="A529" s="123"/>
      <c r="B529" s="123"/>
      <c r="C529" s="123"/>
      <c r="D529" s="123"/>
      <c r="E529" s="123"/>
      <c r="F529" s="123"/>
      <c r="G529" s="123"/>
      <c r="H529" s="123"/>
      <c r="I529" s="123"/>
      <c r="J529" s="123"/>
      <c r="K529" s="124"/>
      <c r="L529" s="123"/>
      <c r="M529" s="124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</row>
    <row r="530" spans="1:26" ht="15.75" customHeight="1">
      <c r="A530" s="123"/>
      <c r="B530" s="123"/>
      <c r="C530" s="123"/>
      <c r="D530" s="123"/>
      <c r="E530" s="123"/>
      <c r="F530" s="123"/>
      <c r="G530" s="123"/>
      <c r="H530" s="123"/>
      <c r="I530" s="123"/>
      <c r="J530" s="123"/>
      <c r="K530" s="124"/>
      <c r="L530" s="123"/>
      <c r="M530" s="124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</row>
    <row r="531" spans="1:26" ht="15.75" customHeight="1">
      <c r="A531" s="123"/>
      <c r="B531" s="123"/>
      <c r="C531" s="123"/>
      <c r="D531" s="123"/>
      <c r="E531" s="123"/>
      <c r="F531" s="123"/>
      <c r="G531" s="123"/>
      <c r="H531" s="123"/>
      <c r="I531" s="123"/>
      <c r="J531" s="123"/>
      <c r="K531" s="124"/>
      <c r="L531" s="123"/>
      <c r="M531" s="124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</row>
    <row r="532" spans="1:26" ht="15.75" customHeight="1">
      <c r="A532" s="123"/>
      <c r="B532" s="123"/>
      <c r="C532" s="123"/>
      <c r="D532" s="123"/>
      <c r="E532" s="123"/>
      <c r="F532" s="123"/>
      <c r="G532" s="123"/>
      <c r="H532" s="123"/>
      <c r="I532" s="123"/>
      <c r="J532" s="123"/>
      <c r="K532" s="124"/>
      <c r="L532" s="123"/>
      <c r="M532" s="124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</row>
    <row r="533" spans="1:26" ht="15.75" customHeight="1">
      <c r="A533" s="123"/>
      <c r="B533" s="123"/>
      <c r="C533" s="123"/>
      <c r="D533" s="123"/>
      <c r="E533" s="123"/>
      <c r="F533" s="123"/>
      <c r="G533" s="123"/>
      <c r="H533" s="123"/>
      <c r="I533" s="123"/>
      <c r="J533" s="123"/>
      <c r="K533" s="124"/>
      <c r="L533" s="123"/>
      <c r="M533" s="124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</row>
    <row r="534" spans="1:26" ht="15.75" customHeight="1">
      <c r="A534" s="123"/>
      <c r="B534" s="123"/>
      <c r="C534" s="123"/>
      <c r="D534" s="123"/>
      <c r="E534" s="123"/>
      <c r="F534" s="123"/>
      <c r="G534" s="123"/>
      <c r="H534" s="123"/>
      <c r="I534" s="123"/>
      <c r="J534" s="123"/>
      <c r="K534" s="124"/>
      <c r="L534" s="123"/>
      <c r="M534" s="124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</row>
    <row r="535" spans="1:26" ht="15.75" customHeight="1">
      <c r="A535" s="123"/>
      <c r="B535" s="123"/>
      <c r="C535" s="123"/>
      <c r="D535" s="123"/>
      <c r="E535" s="123"/>
      <c r="F535" s="123"/>
      <c r="G535" s="123"/>
      <c r="H535" s="123"/>
      <c r="I535" s="123"/>
      <c r="J535" s="123"/>
      <c r="K535" s="124"/>
      <c r="L535" s="123"/>
      <c r="M535" s="124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</row>
    <row r="536" spans="1:26" ht="15.75" customHeight="1">
      <c r="A536" s="123"/>
      <c r="B536" s="123"/>
      <c r="C536" s="123"/>
      <c r="D536" s="123"/>
      <c r="E536" s="123"/>
      <c r="F536" s="123"/>
      <c r="G536" s="123"/>
      <c r="H536" s="123"/>
      <c r="I536" s="123"/>
      <c r="J536" s="123"/>
      <c r="K536" s="124"/>
      <c r="L536" s="123"/>
      <c r="M536" s="124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</row>
    <row r="537" spans="1:26" ht="15.75" customHeight="1">
      <c r="A537" s="123"/>
      <c r="B537" s="123"/>
      <c r="C537" s="123"/>
      <c r="D537" s="123"/>
      <c r="E537" s="123"/>
      <c r="F537" s="123"/>
      <c r="G537" s="123"/>
      <c r="H537" s="123"/>
      <c r="I537" s="123"/>
      <c r="J537" s="123"/>
      <c r="K537" s="124"/>
      <c r="L537" s="123"/>
      <c r="M537" s="124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</row>
    <row r="538" spans="1:26" ht="15.75" customHeight="1">
      <c r="A538" s="123"/>
      <c r="B538" s="123"/>
      <c r="C538" s="123"/>
      <c r="D538" s="123"/>
      <c r="E538" s="123"/>
      <c r="F538" s="123"/>
      <c r="G538" s="123"/>
      <c r="H538" s="123"/>
      <c r="I538" s="123"/>
      <c r="J538" s="123"/>
      <c r="K538" s="124"/>
      <c r="L538" s="123"/>
      <c r="M538" s="124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</row>
    <row r="539" spans="1:26" ht="15.75" customHeight="1">
      <c r="A539" s="123"/>
      <c r="B539" s="123"/>
      <c r="C539" s="123"/>
      <c r="D539" s="123"/>
      <c r="E539" s="123"/>
      <c r="F539" s="123"/>
      <c r="G539" s="123"/>
      <c r="H539" s="123"/>
      <c r="I539" s="123"/>
      <c r="J539" s="123"/>
      <c r="K539" s="124"/>
      <c r="L539" s="123"/>
      <c r="M539" s="124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</row>
    <row r="540" spans="1:26" ht="15.75" customHeight="1">
      <c r="A540" s="123"/>
      <c r="B540" s="123"/>
      <c r="C540" s="123"/>
      <c r="D540" s="123"/>
      <c r="E540" s="123"/>
      <c r="F540" s="123"/>
      <c r="G540" s="123"/>
      <c r="H540" s="123"/>
      <c r="I540" s="123"/>
      <c r="J540" s="123"/>
      <c r="K540" s="124"/>
      <c r="L540" s="123"/>
      <c r="M540" s="124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</row>
    <row r="541" spans="1:26" ht="15.75" customHeight="1">
      <c r="A541" s="123"/>
      <c r="B541" s="123"/>
      <c r="C541" s="123"/>
      <c r="D541" s="123"/>
      <c r="E541" s="123"/>
      <c r="F541" s="123"/>
      <c r="G541" s="123"/>
      <c r="H541" s="123"/>
      <c r="I541" s="123"/>
      <c r="J541" s="123"/>
      <c r="K541" s="124"/>
      <c r="L541" s="123"/>
      <c r="M541" s="124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</row>
    <row r="542" spans="1:26" ht="15.75" customHeight="1">
      <c r="A542" s="123"/>
      <c r="B542" s="123"/>
      <c r="C542" s="123"/>
      <c r="D542" s="123"/>
      <c r="E542" s="123"/>
      <c r="F542" s="123"/>
      <c r="G542" s="123"/>
      <c r="H542" s="123"/>
      <c r="I542" s="123"/>
      <c r="J542" s="123"/>
      <c r="K542" s="124"/>
      <c r="L542" s="123"/>
      <c r="M542" s="124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</row>
    <row r="543" spans="1:26" ht="15.75" customHeight="1">
      <c r="A543" s="123"/>
      <c r="B543" s="123"/>
      <c r="C543" s="123"/>
      <c r="D543" s="123"/>
      <c r="E543" s="123"/>
      <c r="F543" s="123"/>
      <c r="G543" s="123"/>
      <c r="H543" s="123"/>
      <c r="I543" s="123"/>
      <c r="J543" s="123"/>
      <c r="K543" s="124"/>
      <c r="L543" s="123"/>
      <c r="M543" s="124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</row>
    <row r="544" spans="1:26" ht="15.75" customHeight="1">
      <c r="A544" s="123"/>
      <c r="B544" s="123"/>
      <c r="C544" s="123"/>
      <c r="D544" s="123"/>
      <c r="E544" s="123"/>
      <c r="F544" s="123"/>
      <c r="G544" s="123"/>
      <c r="H544" s="123"/>
      <c r="I544" s="123"/>
      <c r="J544" s="123"/>
      <c r="K544" s="124"/>
      <c r="L544" s="123"/>
      <c r="M544" s="124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</row>
    <row r="545" spans="1:26" ht="15.75" customHeight="1">
      <c r="A545" s="123"/>
      <c r="B545" s="123"/>
      <c r="C545" s="123"/>
      <c r="D545" s="123"/>
      <c r="E545" s="123"/>
      <c r="F545" s="123"/>
      <c r="G545" s="123"/>
      <c r="H545" s="123"/>
      <c r="I545" s="123"/>
      <c r="J545" s="123"/>
      <c r="K545" s="124"/>
      <c r="L545" s="123"/>
      <c r="M545" s="124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</row>
    <row r="546" spans="1:26" ht="15.75" customHeight="1">
      <c r="A546" s="123"/>
      <c r="B546" s="123"/>
      <c r="C546" s="123"/>
      <c r="D546" s="123"/>
      <c r="E546" s="123"/>
      <c r="F546" s="123"/>
      <c r="G546" s="123"/>
      <c r="H546" s="123"/>
      <c r="I546" s="123"/>
      <c r="J546" s="123"/>
      <c r="K546" s="124"/>
      <c r="L546" s="123"/>
      <c r="M546" s="124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</row>
    <row r="547" spans="1:26" ht="15.75" customHeight="1">
      <c r="A547" s="123"/>
      <c r="B547" s="123"/>
      <c r="C547" s="123"/>
      <c r="D547" s="123"/>
      <c r="E547" s="123"/>
      <c r="F547" s="123"/>
      <c r="G547" s="123"/>
      <c r="H547" s="123"/>
      <c r="I547" s="123"/>
      <c r="J547" s="123"/>
      <c r="K547" s="124"/>
      <c r="L547" s="123"/>
      <c r="M547" s="124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</row>
    <row r="548" spans="1:26" ht="15.75" customHeight="1">
      <c r="A548" s="123"/>
      <c r="B548" s="123"/>
      <c r="C548" s="123"/>
      <c r="D548" s="123"/>
      <c r="E548" s="123"/>
      <c r="F548" s="123"/>
      <c r="G548" s="123"/>
      <c r="H548" s="123"/>
      <c r="I548" s="123"/>
      <c r="J548" s="123"/>
      <c r="K548" s="124"/>
      <c r="L548" s="123"/>
      <c r="M548" s="124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</row>
    <row r="549" spans="1:26" ht="15.75" customHeight="1">
      <c r="A549" s="123"/>
      <c r="B549" s="123"/>
      <c r="C549" s="123"/>
      <c r="D549" s="123"/>
      <c r="E549" s="123"/>
      <c r="F549" s="123"/>
      <c r="G549" s="123"/>
      <c r="H549" s="123"/>
      <c r="I549" s="123"/>
      <c r="J549" s="123"/>
      <c r="K549" s="124"/>
      <c r="L549" s="123"/>
      <c r="M549" s="124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</row>
    <row r="550" spans="1:26" ht="15.75" customHeight="1">
      <c r="A550" s="123"/>
      <c r="B550" s="123"/>
      <c r="C550" s="123"/>
      <c r="D550" s="123"/>
      <c r="E550" s="123"/>
      <c r="F550" s="123"/>
      <c r="G550" s="123"/>
      <c r="H550" s="123"/>
      <c r="I550" s="123"/>
      <c r="J550" s="123"/>
      <c r="K550" s="124"/>
      <c r="L550" s="123"/>
      <c r="M550" s="124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</row>
    <row r="551" spans="1:26" ht="15.75" customHeight="1">
      <c r="A551" s="123"/>
      <c r="B551" s="123"/>
      <c r="C551" s="123"/>
      <c r="D551" s="123"/>
      <c r="E551" s="123"/>
      <c r="F551" s="123"/>
      <c r="G551" s="123"/>
      <c r="H551" s="123"/>
      <c r="I551" s="123"/>
      <c r="J551" s="123"/>
      <c r="K551" s="124"/>
      <c r="L551" s="123"/>
      <c r="M551" s="124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</row>
    <row r="552" spans="1:26" ht="15.75" customHeight="1">
      <c r="A552" s="123"/>
      <c r="B552" s="123"/>
      <c r="C552" s="123"/>
      <c r="D552" s="123"/>
      <c r="E552" s="123"/>
      <c r="F552" s="123"/>
      <c r="G552" s="123"/>
      <c r="H552" s="123"/>
      <c r="I552" s="123"/>
      <c r="J552" s="123"/>
      <c r="K552" s="124"/>
      <c r="L552" s="123"/>
      <c r="M552" s="124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</row>
    <row r="553" spans="1:26" ht="15.75" customHeight="1">
      <c r="A553" s="123"/>
      <c r="B553" s="123"/>
      <c r="C553" s="123"/>
      <c r="D553" s="123"/>
      <c r="E553" s="123"/>
      <c r="F553" s="123"/>
      <c r="G553" s="123"/>
      <c r="H553" s="123"/>
      <c r="I553" s="123"/>
      <c r="J553" s="123"/>
      <c r="K553" s="124"/>
      <c r="L553" s="123"/>
      <c r="M553" s="124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</row>
    <row r="554" spans="1:26" ht="15.75" customHeight="1">
      <c r="A554" s="123"/>
      <c r="B554" s="123"/>
      <c r="C554" s="123"/>
      <c r="D554" s="123"/>
      <c r="E554" s="123"/>
      <c r="F554" s="123"/>
      <c r="G554" s="123"/>
      <c r="H554" s="123"/>
      <c r="I554" s="123"/>
      <c r="J554" s="123"/>
      <c r="K554" s="124"/>
      <c r="L554" s="123"/>
      <c r="M554" s="124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</row>
    <row r="555" spans="1:26" ht="15.75" customHeight="1">
      <c r="A555" s="123"/>
      <c r="B555" s="123"/>
      <c r="C555" s="123"/>
      <c r="D555" s="123"/>
      <c r="E555" s="123"/>
      <c r="F555" s="123"/>
      <c r="G555" s="123"/>
      <c r="H555" s="123"/>
      <c r="I555" s="123"/>
      <c r="J555" s="123"/>
      <c r="K555" s="124"/>
      <c r="L555" s="123"/>
      <c r="M555" s="124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</row>
    <row r="556" spans="1:26" ht="15.75" customHeight="1">
      <c r="A556" s="123"/>
      <c r="B556" s="123"/>
      <c r="C556" s="123"/>
      <c r="D556" s="123"/>
      <c r="E556" s="123"/>
      <c r="F556" s="123"/>
      <c r="G556" s="123"/>
      <c r="H556" s="123"/>
      <c r="I556" s="123"/>
      <c r="J556" s="123"/>
      <c r="K556" s="124"/>
      <c r="L556" s="123"/>
      <c r="M556" s="124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</row>
    <row r="557" spans="1:26" ht="15.75" customHeight="1">
      <c r="A557" s="123"/>
      <c r="B557" s="123"/>
      <c r="C557" s="123"/>
      <c r="D557" s="123"/>
      <c r="E557" s="123"/>
      <c r="F557" s="123"/>
      <c r="G557" s="123"/>
      <c r="H557" s="123"/>
      <c r="I557" s="123"/>
      <c r="J557" s="123"/>
      <c r="K557" s="124"/>
      <c r="L557" s="123"/>
      <c r="M557" s="124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</row>
    <row r="558" spans="1:26" ht="15.75" customHeight="1">
      <c r="A558" s="123"/>
      <c r="B558" s="123"/>
      <c r="C558" s="123"/>
      <c r="D558" s="123"/>
      <c r="E558" s="123"/>
      <c r="F558" s="123"/>
      <c r="G558" s="123"/>
      <c r="H558" s="123"/>
      <c r="I558" s="123"/>
      <c r="J558" s="123"/>
      <c r="K558" s="124"/>
      <c r="L558" s="123"/>
      <c r="M558" s="124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</row>
    <row r="559" spans="1:26" ht="15.75" customHeight="1">
      <c r="A559" s="123"/>
      <c r="B559" s="123"/>
      <c r="C559" s="123"/>
      <c r="D559" s="123"/>
      <c r="E559" s="123"/>
      <c r="F559" s="123"/>
      <c r="G559" s="123"/>
      <c r="H559" s="123"/>
      <c r="I559" s="123"/>
      <c r="J559" s="123"/>
      <c r="K559" s="124"/>
      <c r="L559" s="123"/>
      <c r="M559" s="124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</row>
    <row r="560" spans="1:26" ht="15.75" customHeight="1">
      <c r="A560" s="123"/>
      <c r="B560" s="123"/>
      <c r="C560" s="123"/>
      <c r="D560" s="123"/>
      <c r="E560" s="123"/>
      <c r="F560" s="123"/>
      <c r="G560" s="123"/>
      <c r="H560" s="123"/>
      <c r="I560" s="123"/>
      <c r="J560" s="123"/>
      <c r="K560" s="124"/>
      <c r="L560" s="123"/>
      <c r="M560" s="124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</row>
    <row r="561" spans="1:26" ht="15.75" customHeight="1">
      <c r="A561" s="123"/>
      <c r="B561" s="123"/>
      <c r="C561" s="123"/>
      <c r="D561" s="123"/>
      <c r="E561" s="123"/>
      <c r="F561" s="123"/>
      <c r="G561" s="123"/>
      <c r="H561" s="123"/>
      <c r="I561" s="123"/>
      <c r="J561" s="123"/>
      <c r="K561" s="124"/>
      <c r="L561" s="123"/>
      <c r="M561" s="124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</row>
    <row r="562" spans="1:26" ht="15.75" customHeight="1">
      <c r="A562" s="123"/>
      <c r="B562" s="123"/>
      <c r="C562" s="123"/>
      <c r="D562" s="123"/>
      <c r="E562" s="123"/>
      <c r="F562" s="123"/>
      <c r="G562" s="123"/>
      <c r="H562" s="123"/>
      <c r="I562" s="123"/>
      <c r="J562" s="123"/>
      <c r="K562" s="124"/>
      <c r="L562" s="123"/>
      <c r="M562" s="124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</row>
    <row r="563" spans="1:26" ht="15.75" customHeight="1">
      <c r="A563" s="123"/>
      <c r="B563" s="123"/>
      <c r="C563" s="123"/>
      <c r="D563" s="123"/>
      <c r="E563" s="123"/>
      <c r="F563" s="123"/>
      <c r="G563" s="123"/>
      <c r="H563" s="123"/>
      <c r="I563" s="123"/>
      <c r="J563" s="123"/>
      <c r="K563" s="124"/>
      <c r="L563" s="123"/>
      <c r="M563" s="124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</row>
    <row r="564" spans="1:26" ht="15.75" customHeight="1">
      <c r="A564" s="123"/>
      <c r="B564" s="123"/>
      <c r="C564" s="123"/>
      <c r="D564" s="123"/>
      <c r="E564" s="123"/>
      <c r="F564" s="123"/>
      <c r="G564" s="123"/>
      <c r="H564" s="123"/>
      <c r="I564" s="123"/>
      <c r="J564" s="123"/>
      <c r="K564" s="124"/>
      <c r="L564" s="123"/>
      <c r="M564" s="124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</row>
    <row r="565" spans="1:26" ht="15.75" customHeight="1">
      <c r="A565" s="123"/>
      <c r="B565" s="123"/>
      <c r="C565" s="123"/>
      <c r="D565" s="123"/>
      <c r="E565" s="123"/>
      <c r="F565" s="123"/>
      <c r="G565" s="123"/>
      <c r="H565" s="123"/>
      <c r="I565" s="123"/>
      <c r="J565" s="123"/>
      <c r="K565" s="124"/>
      <c r="L565" s="123"/>
      <c r="M565" s="124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</row>
    <row r="566" spans="1:26" ht="15.75" customHeight="1">
      <c r="A566" s="123"/>
      <c r="B566" s="123"/>
      <c r="C566" s="123"/>
      <c r="D566" s="123"/>
      <c r="E566" s="123"/>
      <c r="F566" s="123"/>
      <c r="G566" s="123"/>
      <c r="H566" s="123"/>
      <c r="I566" s="123"/>
      <c r="J566" s="123"/>
      <c r="K566" s="124"/>
      <c r="L566" s="123"/>
      <c r="M566" s="124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</row>
    <row r="567" spans="1:26" ht="15.75" customHeight="1">
      <c r="A567" s="123"/>
      <c r="B567" s="123"/>
      <c r="C567" s="123"/>
      <c r="D567" s="123"/>
      <c r="E567" s="123"/>
      <c r="F567" s="123"/>
      <c r="G567" s="123"/>
      <c r="H567" s="123"/>
      <c r="I567" s="123"/>
      <c r="J567" s="123"/>
      <c r="K567" s="124"/>
      <c r="L567" s="123"/>
      <c r="M567" s="124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</row>
    <row r="568" spans="1:26" ht="15.75" customHeight="1">
      <c r="A568" s="123"/>
      <c r="B568" s="123"/>
      <c r="C568" s="123"/>
      <c r="D568" s="123"/>
      <c r="E568" s="123"/>
      <c r="F568" s="123"/>
      <c r="G568" s="123"/>
      <c r="H568" s="123"/>
      <c r="I568" s="123"/>
      <c r="J568" s="123"/>
      <c r="K568" s="124"/>
      <c r="L568" s="123"/>
      <c r="M568" s="124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</row>
    <row r="569" spans="1:26" ht="15.75" customHeight="1">
      <c r="A569" s="123"/>
      <c r="B569" s="123"/>
      <c r="C569" s="123"/>
      <c r="D569" s="123"/>
      <c r="E569" s="123"/>
      <c r="F569" s="123"/>
      <c r="G569" s="123"/>
      <c r="H569" s="123"/>
      <c r="I569" s="123"/>
      <c r="J569" s="123"/>
      <c r="K569" s="124"/>
      <c r="L569" s="123"/>
      <c r="M569" s="124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</row>
    <row r="570" spans="1:26" ht="15.75" customHeight="1">
      <c r="A570" s="123"/>
      <c r="B570" s="123"/>
      <c r="C570" s="123"/>
      <c r="D570" s="123"/>
      <c r="E570" s="123"/>
      <c r="F570" s="123"/>
      <c r="G570" s="123"/>
      <c r="H570" s="123"/>
      <c r="I570" s="123"/>
      <c r="J570" s="123"/>
      <c r="K570" s="124"/>
      <c r="L570" s="123"/>
      <c r="M570" s="124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</row>
    <row r="571" spans="1:26" ht="15.75" customHeight="1">
      <c r="A571" s="123"/>
      <c r="B571" s="123"/>
      <c r="C571" s="123"/>
      <c r="D571" s="123"/>
      <c r="E571" s="123"/>
      <c r="F571" s="123"/>
      <c r="G571" s="123"/>
      <c r="H571" s="123"/>
      <c r="I571" s="123"/>
      <c r="J571" s="123"/>
      <c r="K571" s="124"/>
      <c r="L571" s="123"/>
      <c r="M571" s="124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</row>
    <row r="572" spans="1:26" ht="15.75" customHeight="1">
      <c r="A572" s="123"/>
      <c r="B572" s="123"/>
      <c r="C572" s="123"/>
      <c r="D572" s="123"/>
      <c r="E572" s="123"/>
      <c r="F572" s="123"/>
      <c r="G572" s="123"/>
      <c r="H572" s="123"/>
      <c r="I572" s="123"/>
      <c r="J572" s="123"/>
      <c r="K572" s="124"/>
      <c r="L572" s="123"/>
      <c r="M572" s="124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</row>
    <row r="573" spans="1:26" ht="15.75" customHeight="1">
      <c r="A573" s="123"/>
      <c r="B573" s="123"/>
      <c r="C573" s="123"/>
      <c r="D573" s="123"/>
      <c r="E573" s="123"/>
      <c r="F573" s="123"/>
      <c r="G573" s="123"/>
      <c r="H573" s="123"/>
      <c r="I573" s="123"/>
      <c r="J573" s="123"/>
      <c r="K573" s="124"/>
      <c r="L573" s="123"/>
      <c r="M573" s="124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</row>
    <row r="574" spans="1:26" ht="15.75" customHeight="1">
      <c r="A574" s="123"/>
      <c r="B574" s="123"/>
      <c r="C574" s="123"/>
      <c r="D574" s="123"/>
      <c r="E574" s="123"/>
      <c r="F574" s="123"/>
      <c r="G574" s="123"/>
      <c r="H574" s="123"/>
      <c r="I574" s="123"/>
      <c r="J574" s="123"/>
      <c r="K574" s="124"/>
      <c r="L574" s="123"/>
      <c r="M574" s="124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</row>
    <row r="575" spans="1:26" ht="15.75" customHeight="1">
      <c r="A575" s="123"/>
      <c r="B575" s="123"/>
      <c r="C575" s="123"/>
      <c r="D575" s="123"/>
      <c r="E575" s="123"/>
      <c r="F575" s="123"/>
      <c r="G575" s="123"/>
      <c r="H575" s="123"/>
      <c r="I575" s="123"/>
      <c r="J575" s="123"/>
      <c r="K575" s="124"/>
      <c r="L575" s="123"/>
      <c r="M575" s="124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</row>
    <row r="576" spans="1:26" ht="15.75" customHeight="1">
      <c r="A576" s="123"/>
      <c r="B576" s="123"/>
      <c r="C576" s="123"/>
      <c r="D576" s="123"/>
      <c r="E576" s="123"/>
      <c r="F576" s="123"/>
      <c r="G576" s="123"/>
      <c r="H576" s="123"/>
      <c r="I576" s="123"/>
      <c r="J576" s="123"/>
      <c r="K576" s="124"/>
      <c r="L576" s="123"/>
      <c r="M576" s="124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</row>
    <row r="577" spans="1:26" ht="15.75" customHeight="1">
      <c r="A577" s="123"/>
      <c r="B577" s="123"/>
      <c r="C577" s="123"/>
      <c r="D577" s="123"/>
      <c r="E577" s="123"/>
      <c r="F577" s="123"/>
      <c r="G577" s="123"/>
      <c r="H577" s="123"/>
      <c r="I577" s="123"/>
      <c r="J577" s="123"/>
      <c r="K577" s="124"/>
      <c r="L577" s="123"/>
      <c r="M577" s="124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</row>
    <row r="578" spans="1:26" ht="15.75" customHeight="1">
      <c r="A578" s="123"/>
      <c r="B578" s="123"/>
      <c r="C578" s="123"/>
      <c r="D578" s="123"/>
      <c r="E578" s="123"/>
      <c r="F578" s="123"/>
      <c r="G578" s="123"/>
      <c r="H578" s="123"/>
      <c r="I578" s="123"/>
      <c r="J578" s="123"/>
      <c r="K578" s="124"/>
      <c r="L578" s="123"/>
      <c r="M578" s="124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</row>
    <row r="579" spans="1:26" ht="15.75" customHeight="1">
      <c r="A579" s="123"/>
      <c r="B579" s="123"/>
      <c r="C579" s="123"/>
      <c r="D579" s="123"/>
      <c r="E579" s="123"/>
      <c r="F579" s="123"/>
      <c r="G579" s="123"/>
      <c r="H579" s="123"/>
      <c r="I579" s="123"/>
      <c r="J579" s="123"/>
      <c r="K579" s="124"/>
      <c r="L579" s="123"/>
      <c r="M579" s="124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</row>
    <row r="580" spans="1:26" ht="15.75" customHeight="1">
      <c r="A580" s="123"/>
      <c r="B580" s="123"/>
      <c r="C580" s="123"/>
      <c r="D580" s="123"/>
      <c r="E580" s="123"/>
      <c r="F580" s="123"/>
      <c r="G580" s="123"/>
      <c r="H580" s="123"/>
      <c r="I580" s="123"/>
      <c r="J580" s="123"/>
      <c r="K580" s="124"/>
      <c r="L580" s="123"/>
      <c r="M580" s="124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</row>
    <row r="581" spans="1:26" ht="15.75" customHeight="1">
      <c r="A581" s="123"/>
      <c r="B581" s="123"/>
      <c r="C581" s="123"/>
      <c r="D581" s="123"/>
      <c r="E581" s="123"/>
      <c r="F581" s="123"/>
      <c r="G581" s="123"/>
      <c r="H581" s="123"/>
      <c r="I581" s="123"/>
      <c r="J581" s="123"/>
      <c r="K581" s="124"/>
      <c r="L581" s="123"/>
      <c r="M581" s="124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</row>
    <row r="582" spans="1:26" ht="15.75" customHeight="1">
      <c r="A582" s="123"/>
      <c r="B582" s="123"/>
      <c r="C582" s="123"/>
      <c r="D582" s="123"/>
      <c r="E582" s="123"/>
      <c r="F582" s="123"/>
      <c r="G582" s="123"/>
      <c r="H582" s="123"/>
      <c r="I582" s="123"/>
      <c r="J582" s="123"/>
      <c r="K582" s="124"/>
      <c r="L582" s="123"/>
      <c r="M582" s="124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</row>
    <row r="583" spans="1:26" ht="15.75" customHeight="1">
      <c r="A583" s="123"/>
      <c r="B583" s="123"/>
      <c r="C583" s="123"/>
      <c r="D583" s="123"/>
      <c r="E583" s="123"/>
      <c r="F583" s="123"/>
      <c r="G583" s="123"/>
      <c r="H583" s="123"/>
      <c r="I583" s="123"/>
      <c r="J583" s="123"/>
      <c r="K583" s="124"/>
      <c r="L583" s="123"/>
      <c r="M583" s="124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</row>
    <row r="584" spans="1:26" ht="15.75" customHeight="1">
      <c r="A584" s="123"/>
      <c r="B584" s="123"/>
      <c r="C584" s="123"/>
      <c r="D584" s="123"/>
      <c r="E584" s="123"/>
      <c r="F584" s="123"/>
      <c r="G584" s="123"/>
      <c r="H584" s="123"/>
      <c r="I584" s="123"/>
      <c r="J584" s="123"/>
      <c r="K584" s="124"/>
      <c r="L584" s="123"/>
      <c r="M584" s="124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</row>
    <row r="585" spans="1:26" ht="15.75" customHeight="1">
      <c r="A585" s="123"/>
      <c r="B585" s="123"/>
      <c r="C585" s="123"/>
      <c r="D585" s="123"/>
      <c r="E585" s="123"/>
      <c r="F585" s="123"/>
      <c r="G585" s="123"/>
      <c r="H585" s="123"/>
      <c r="I585" s="123"/>
      <c r="J585" s="123"/>
      <c r="K585" s="124"/>
      <c r="L585" s="123"/>
      <c r="M585" s="124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</row>
    <row r="586" spans="1:26" ht="15.75" customHeight="1">
      <c r="A586" s="123"/>
      <c r="B586" s="123"/>
      <c r="C586" s="123"/>
      <c r="D586" s="123"/>
      <c r="E586" s="123"/>
      <c r="F586" s="123"/>
      <c r="G586" s="123"/>
      <c r="H586" s="123"/>
      <c r="I586" s="123"/>
      <c r="J586" s="123"/>
      <c r="K586" s="124"/>
      <c r="L586" s="123"/>
      <c r="M586" s="124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</row>
    <row r="587" spans="1:26" ht="15.75" customHeight="1">
      <c r="A587" s="123"/>
      <c r="B587" s="123"/>
      <c r="C587" s="123"/>
      <c r="D587" s="123"/>
      <c r="E587" s="123"/>
      <c r="F587" s="123"/>
      <c r="G587" s="123"/>
      <c r="H587" s="123"/>
      <c r="I587" s="123"/>
      <c r="J587" s="123"/>
      <c r="K587" s="124"/>
      <c r="L587" s="123"/>
      <c r="M587" s="124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</row>
    <row r="588" spans="1:26" ht="15.75" customHeight="1">
      <c r="A588" s="123"/>
      <c r="B588" s="123"/>
      <c r="C588" s="123"/>
      <c r="D588" s="123"/>
      <c r="E588" s="123"/>
      <c r="F588" s="123"/>
      <c r="G588" s="123"/>
      <c r="H588" s="123"/>
      <c r="I588" s="123"/>
      <c r="J588" s="123"/>
      <c r="K588" s="124"/>
      <c r="L588" s="123"/>
      <c r="M588" s="124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</row>
    <row r="589" spans="1:26" ht="15.75" customHeight="1">
      <c r="A589" s="123"/>
      <c r="B589" s="123"/>
      <c r="C589" s="123"/>
      <c r="D589" s="123"/>
      <c r="E589" s="123"/>
      <c r="F589" s="123"/>
      <c r="G589" s="123"/>
      <c r="H589" s="123"/>
      <c r="I589" s="123"/>
      <c r="J589" s="123"/>
      <c r="K589" s="124"/>
      <c r="L589" s="123"/>
      <c r="M589" s="124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</row>
    <row r="590" spans="1:26" ht="15.75" customHeight="1">
      <c r="A590" s="123"/>
      <c r="B590" s="123"/>
      <c r="C590" s="123"/>
      <c r="D590" s="123"/>
      <c r="E590" s="123"/>
      <c r="F590" s="123"/>
      <c r="G590" s="123"/>
      <c r="H590" s="123"/>
      <c r="I590" s="123"/>
      <c r="J590" s="123"/>
      <c r="K590" s="124"/>
      <c r="L590" s="123"/>
      <c r="M590" s="124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</row>
    <row r="591" spans="1:26" ht="15.75" customHeight="1">
      <c r="A591" s="123"/>
      <c r="B591" s="123"/>
      <c r="C591" s="123"/>
      <c r="D591" s="123"/>
      <c r="E591" s="123"/>
      <c r="F591" s="123"/>
      <c r="G591" s="123"/>
      <c r="H591" s="123"/>
      <c r="I591" s="123"/>
      <c r="J591" s="123"/>
      <c r="K591" s="124"/>
      <c r="L591" s="123"/>
      <c r="M591" s="124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</row>
    <row r="592" spans="1:26" ht="15.75" customHeight="1">
      <c r="A592" s="123"/>
      <c r="B592" s="123"/>
      <c r="C592" s="123"/>
      <c r="D592" s="123"/>
      <c r="E592" s="123"/>
      <c r="F592" s="123"/>
      <c r="G592" s="123"/>
      <c r="H592" s="123"/>
      <c r="I592" s="123"/>
      <c r="J592" s="123"/>
      <c r="K592" s="124"/>
      <c r="L592" s="123"/>
      <c r="M592" s="124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</row>
    <row r="593" spans="1:26" ht="15.75" customHeight="1">
      <c r="A593" s="123"/>
      <c r="B593" s="123"/>
      <c r="C593" s="123"/>
      <c r="D593" s="123"/>
      <c r="E593" s="123"/>
      <c r="F593" s="123"/>
      <c r="G593" s="123"/>
      <c r="H593" s="123"/>
      <c r="I593" s="123"/>
      <c r="J593" s="123"/>
      <c r="K593" s="124"/>
      <c r="L593" s="123"/>
      <c r="M593" s="124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</row>
    <row r="594" spans="1:26" ht="15.75" customHeight="1">
      <c r="A594" s="123"/>
      <c r="B594" s="123"/>
      <c r="C594" s="123"/>
      <c r="D594" s="123"/>
      <c r="E594" s="123"/>
      <c r="F594" s="123"/>
      <c r="G594" s="123"/>
      <c r="H594" s="123"/>
      <c r="I594" s="123"/>
      <c r="J594" s="123"/>
      <c r="K594" s="124"/>
      <c r="L594" s="123"/>
      <c r="M594" s="124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</row>
    <row r="595" spans="1:26" ht="15.75" customHeight="1">
      <c r="A595" s="123"/>
      <c r="B595" s="123"/>
      <c r="C595" s="123"/>
      <c r="D595" s="123"/>
      <c r="E595" s="123"/>
      <c r="F595" s="123"/>
      <c r="G595" s="123"/>
      <c r="H595" s="123"/>
      <c r="I595" s="123"/>
      <c r="J595" s="123"/>
      <c r="K595" s="124"/>
      <c r="L595" s="123"/>
      <c r="M595" s="124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</row>
    <row r="596" spans="1:26" ht="15.75" customHeight="1">
      <c r="A596" s="123"/>
      <c r="B596" s="123"/>
      <c r="C596" s="123"/>
      <c r="D596" s="123"/>
      <c r="E596" s="123"/>
      <c r="F596" s="123"/>
      <c r="G596" s="123"/>
      <c r="H596" s="123"/>
      <c r="I596" s="123"/>
      <c r="J596" s="123"/>
      <c r="K596" s="124"/>
      <c r="L596" s="123"/>
      <c r="M596" s="124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</row>
    <row r="597" spans="1:26" ht="15.75" customHeight="1">
      <c r="A597" s="123"/>
      <c r="B597" s="123"/>
      <c r="C597" s="123"/>
      <c r="D597" s="123"/>
      <c r="E597" s="123"/>
      <c r="F597" s="123"/>
      <c r="G597" s="123"/>
      <c r="H597" s="123"/>
      <c r="I597" s="123"/>
      <c r="J597" s="123"/>
      <c r="K597" s="124"/>
      <c r="L597" s="123"/>
      <c r="M597" s="124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</row>
    <row r="598" spans="1:26" ht="15.75" customHeight="1">
      <c r="A598" s="123"/>
      <c r="B598" s="123"/>
      <c r="C598" s="123"/>
      <c r="D598" s="123"/>
      <c r="E598" s="123"/>
      <c r="F598" s="123"/>
      <c r="G598" s="123"/>
      <c r="H598" s="123"/>
      <c r="I598" s="123"/>
      <c r="J598" s="123"/>
      <c r="K598" s="124"/>
      <c r="L598" s="123"/>
      <c r="M598" s="124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</row>
    <row r="599" spans="1:26" ht="15.75" customHeight="1">
      <c r="A599" s="123"/>
      <c r="B599" s="123"/>
      <c r="C599" s="123"/>
      <c r="D599" s="123"/>
      <c r="E599" s="123"/>
      <c r="F599" s="123"/>
      <c r="G599" s="123"/>
      <c r="H599" s="123"/>
      <c r="I599" s="123"/>
      <c r="J599" s="123"/>
      <c r="K599" s="124"/>
      <c r="L599" s="123"/>
      <c r="M599" s="124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</row>
    <row r="600" spans="1:26" ht="15.75" customHeight="1">
      <c r="A600" s="123"/>
      <c r="B600" s="123"/>
      <c r="C600" s="123"/>
      <c r="D600" s="123"/>
      <c r="E600" s="123"/>
      <c r="F600" s="123"/>
      <c r="G600" s="123"/>
      <c r="H600" s="123"/>
      <c r="I600" s="123"/>
      <c r="J600" s="123"/>
      <c r="K600" s="124"/>
      <c r="L600" s="123"/>
      <c r="M600" s="124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</row>
    <row r="601" spans="1:26" ht="15.75" customHeight="1">
      <c r="A601" s="123"/>
      <c r="B601" s="123"/>
      <c r="C601" s="123"/>
      <c r="D601" s="123"/>
      <c r="E601" s="123"/>
      <c r="F601" s="123"/>
      <c r="G601" s="123"/>
      <c r="H601" s="123"/>
      <c r="I601" s="123"/>
      <c r="J601" s="123"/>
      <c r="K601" s="124"/>
      <c r="L601" s="123"/>
      <c r="M601" s="124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</row>
    <row r="602" spans="1:26" ht="15.75" customHeight="1">
      <c r="A602" s="123"/>
      <c r="B602" s="123"/>
      <c r="C602" s="123"/>
      <c r="D602" s="123"/>
      <c r="E602" s="123"/>
      <c r="F602" s="123"/>
      <c r="G602" s="123"/>
      <c r="H602" s="123"/>
      <c r="I602" s="123"/>
      <c r="J602" s="123"/>
      <c r="K602" s="124"/>
      <c r="L602" s="123"/>
      <c r="M602" s="124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</row>
    <row r="603" spans="1:26" ht="15.75" customHeight="1">
      <c r="A603" s="123"/>
      <c r="B603" s="123"/>
      <c r="C603" s="123"/>
      <c r="D603" s="123"/>
      <c r="E603" s="123"/>
      <c r="F603" s="123"/>
      <c r="G603" s="123"/>
      <c r="H603" s="123"/>
      <c r="I603" s="123"/>
      <c r="J603" s="123"/>
      <c r="K603" s="124"/>
      <c r="L603" s="123"/>
      <c r="M603" s="124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</row>
    <row r="604" spans="1:26" ht="15.75" customHeight="1">
      <c r="A604" s="123"/>
      <c r="B604" s="123"/>
      <c r="C604" s="123"/>
      <c r="D604" s="123"/>
      <c r="E604" s="123"/>
      <c r="F604" s="123"/>
      <c r="G604" s="123"/>
      <c r="H604" s="123"/>
      <c r="I604" s="123"/>
      <c r="J604" s="123"/>
      <c r="K604" s="124"/>
      <c r="L604" s="123"/>
      <c r="M604" s="124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</row>
    <row r="605" spans="1:26" ht="15.75" customHeight="1">
      <c r="A605" s="123"/>
      <c r="B605" s="123"/>
      <c r="C605" s="123"/>
      <c r="D605" s="123"/>
      <c r="E605" s="123"/>
      <c r="F605" s="123"/>
      <c r="G605" s="123"/>
      <c r="H605" s="123"/>
      <c r="I605" s="123"/>
      <c r="J605" s="123"/>
      <c r="K605" s="124"/>
      <c r="L605" s="123"/>
      <c r="M605" s="124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</row>
    <row r="606" spans="1:26" ht="15.75" customHeight="1">
      <c r="A606" s="123"/>
      <c r="B606" s="123"/>
      <c r="C606" s="123"/>
      <c r="D606" s="123"/>
      <c r="E606" s="123"/>
      <c r="F606" s="123"/>
      <c r="G606" s="123"/>
      <c r="H606" s="123"/>
      <c r="I606" s="123"/>
      <c r="J606" s="123"/>
      <c r="K606" s="124"/>
      <c r="L606" s="123"/>
      <c r="M606" s="124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</row>
    <row r="607" spans="1:26" ht="15.75" customHeight="1">
      <c r="A607" s="123"/>
      <c r="B607" s="123"/>
      <c r="C607" s="123"/>
      <c r="D607" s="123"/>
      <c r="E607" s="123"/>
      <c r="F607" s="123"/>
      <c r="G607" s="123"/>
      <c r="H607" s="123"/>
      <c r="I607" s="123"/>
      <c r="J607" s="123"/>
      <c r="K607" s="124"/>
      <c r="L607" s="123"/>
      <c r="M607" s="124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</row>
    <row r="608" spans="1:26" ht="15.75" customHeight="1">
      <c r="A608" s="123"/>
      <c r="B608" s="123"/>
      <c r="C608" s="123"/>
      <c r="D608" s="123"/>
      <c r="E608" s="123"/>
      <c r="F608" s="123"/>
      <c r="G608" s="123"/>
      <c r="H608" s="123"/>
      <c r="I608" s="123"/>
      <c r="J608" s="123"/>
      <c r="K608" s="124"/>
      <c r="L608" s="123"/>
      <c r="M608" s="124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</row>
    <row r="609" spans="1:26" ht="15.75" customHeight="1">
      <c r="A609" s="123"/>
      <c r="B609" s="123"/>
      <c r="C609" s="123"/>
      <c r="D609" s="123"/>
      <c r="E609" s="123"/>
      <c r="F609" s="123"/>
      <c r="G609" s="123"/>
      <c r="H609" s="123"/>
      <c r="I609" s="123"/>
      <c r="J609" s="123"/>
      <c r="K609" s="124"/>
      <c r="L609" s="123"/>
      <c r="M609" s="124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</row>
    <row r="610" spans="1:26" ht="15.75" customHeight="1">
      <c r="A610" s="123"/>
      <c r="B610" s="123"/>
      <c r="C610" s="123"/>
      <c r="D610" s="123"/>
      <c r="E610" s="123"/>
      <c r="F610" s="123"/>
      <c r="G610" s="123"/>
      <c r="H610" s="123"/>
      <c r="I610" s="123"/>
      <c r="J610" s="123"/>
      <c r="K610" s="124"/>
      <c r="L610" s="123"/>
      <c r="M610" s="124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</row>
    <row r="611" spans="1:26" ht="15.75" customHeight="1">
      <c r="A611" s="123"/>
      <c r="B611" s="123"/>
      <c r="C611" s="123"/>
      <c r="D611" s="123"/>
      <c r="E611" s="123"/>
      <c r="F611" s="123"/>
      <c r="G611" s="123"/>
      <c r="H611" s="123"/>
      <c r="I611" s="123"/>
      <c r="J611" s="123"/>
      <c r="K611" s="124"/>
      <c r="L611" s="123"/>
      <c r="M611" s="124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</row>
    <row r="612" spans="1:26" ht="15.75" customHeight="1">
      <c r="A612" s="123"/>
      <c r="B612" s="123"/>
      <c r="C612" s="123"/>
      <c r="D612" s="123"/>
      <c r="E612" s="123"/>
      <c r="F612" s="123"/>
      <c r="G612" s="123"/>
      <c r="H612" s="123"/>
      <c r="I612" s="123"/>
      <c r="J612" s="123"/>
      <c r="K612" s="124"/>
      <c r="L612" s="123"/>
      <c r="M612" s="124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</row>
    <row r="613" spans="1:26" ht="15.75" customHeight="1">
      <c r="A613" s="123"/>
      <c r="B613" s="123"/>
      <c r="C613" s="123"/>
      <c r="D613" s="123"/>
      <c r="E613" s="123"/>
      <c r="F613" s="123"/>
      <c r="G613" s="123"/>
      <c r="H613" s="123"/>
      <c r="I613" s="123"/>
      <c r="J613" s="123"/>
      <c r="K613" s="124"/>
      <c r="L613" s="123"/>
      <c r="M613" s="124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</row>
    <row r="614" spans="1:26" ht="15.75" customHeight="1">
      <c r="A614" s="123"/>
      <c r="B614" s="123"/>
      <c r="C614" s="123"/>
      <c r="D614" s="123"/>
      <c r="E614" s="123"/>
      <c r="F614" s="123"/>
      <c r="G614" s="123"/>
      <c r="H614" s="123"/>
      <c r="I614" s="123"/>
      <c r="J614" s="123"/>
      <c r="K614" s="124"/>
      <c r="L614" s="123"/>
      <c r="M614" s="124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</row>
    <row r="615" spans="1:26" ht="15.75" customHeight="1">
      <c r="A615" s="123"/>
      <c r="B615" s="123"/>
      <c r="C615" s="123"/>
      <c r="D615" s="123"/>
      <c r="E615" s="123"/>
      <c r="F615" s="123"/>
      <c r="G615" s="123"/>
      <c r="H615" s="123"/>
      <c r="I615" s="123"/>
      <c r="J615" s="123"/>
      <c r="K615" s="124"/>
      <c r="L615" s="123"/>
      <c r="M615" s="124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</row>
    <row r="616" spans="1:26" ht="15.75" customHeight="1">
      <c r="A616" s="123"/>
      <c r="B616" s="123"/>
      <c r="C616" s="123"/>
      <c r="D616" s="123"/>
      <c r="E616" s="123"/>
      <c r="F616" s="123"/>
      <c r="G616" s="123"/>
      <c r="H616" s="123"/>
      <c r="I616" s="123"/>
      <c r="J616" s="123"/>
      <c r="K616" s="124"/>
      <c r="L616" s="123"/>
      <c r="M616" s="124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</row>
    <row r="617" spans="1:26" ht="15.75" customHeight="1">
      <c r="A617" s="123"/>
      <c r="B617" s="123"/>
      <c r="C617" s="123"/>
      <c r="D617" s="123"/>
      <c r="E617" s="123"/>
      <c r="F617" s="123"/>
      <c r="G617" s="123"/>
      <c r="H617" s="123"/>
      <c r="I617" s="123"/>
      <c r="J617" s="123"/>
      <c r="K617" s="124"/>
      <c r="L617" s="123"/>
      <c r="M617" s="124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</row>
    <row r="618" spans="1:26" ht="15.75" customHeight="1">
      <c r="A618" s="123"/>
      <c r="B618" s="123"/>
      <c r="C618" s="123"/>
      <c r="D618" s="123"/>
      <c r="E618" s="123"/>
      <c r="F618" s="123"/>
      <c r="G618" s="123"/>
      <c r="H618" s="123"/>
      <c r="I618" s="123"/>
      <c r="J618" s="123"/>
      <c r="K618" s="124"/>
      <c r="L618" s="123"/>
      <c r="M618" s="124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</row>
    <row r="619" spans="1:26" ht="15.75" customHeight="1">
      <c r="A619" s="123"/>
      <c r="B619" s="123"/>
      <c r="C619" s="123"/>
      <c r="D619" s="123"/>
      <c r="E619" s="123"/>
      <c r="F619" s="123"/>
      <c r="G619" s="123"/>
      <c r="H619" s="123"/>
      <c r="I619" s="123"/>
      <c r="J619" s="123"/>
      <c r="K619" s="124"/>
      <c r="L619" s="123"/>
      <c r="M619" s="124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</row>
    <row r="620" spans="1:26" ht="15.75" customHeight="1">
      <c r="A620" s="123"/>
      <c r="B620" s="123"/>
      <c r="C620" s="123"/>
      <c r="D620" s="123"/>
      <c r="E620" s="123"/>
      <c r="F620" s="123"/>
      <c r="G620" s="123"/>
      <c r="H620" s="123"/>
      <c r="I620" s="123"/>
      <c r="J620" s="123"/>
      <c r="K620" s="124"/>
      <c r="L620" s="123"/>
      <c r="M620" s="124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</row>
    <row r="621" spans="1:26" ht="15.75" customHeight="1">
      <c r="A621" s="123"/>
      <c r="B621" s="123"/>
      <c r="C621" s="123"/>
      <c r="D621" s="123"/>
      <c r="E621" s="123"/>
      <c r="F621" s="123"/>
      <c r="G621" s="123"/>
      <c r="H621" s="123"/>
      <c r="I621" s="123"/>
      <c r="J621" s="123"/>
      <c r="K621" s="124"/>
      <c r="L621" s="123"/>
      <c r="M621" s="124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</row>
    <row r="622" spans="1:26" ht="15.75" customHeight="1">
      <c r="A622" s="123"/>
      <c r="B622" s="123"/>
      <c r="C622" s="123"/>
      <c r="D622" s="123"/>
      <c r="E622" s="123"/>
      <c r="F622" s="123"/>
      <c r="G622" s="123"/>
      <c r="H622" s="123"/>
      <c r="I622" s="123"/>
      <c r="J622" s="123"/>
      <c r="K622" s="124"/>
      <c r="L622" s="123"/>
      <c r="M622" s="124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</row>
    <row r="623" spans="1:26" ht="15.75" customHeight="1">
      <c r="A623" s="123"/>
      <c r="B623" s="123"/>
      <c r="C623" s="123"/>
      <c r="D623" s="123"/>
      <c r="E623" s="123"/>
      <c r="F623" s="123"/>
      <c r="G623" s="123"/>
      <c r="H623" s="123"/>
      <c r="I623" s="123"/>
      <c r="J623" s="123"/>
      <c r="K623" s="124"/>
      <c r="L623" s="123"/>
      <c r="M623" s="124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</row>
    <row r="624" spans="1:26" ht="15.75" customHeight="1">
      <c r="A624" s="123"/>
      <c r="B624" s="123"/>
      <c r="C624" s="123"/>
      <c r="D624" s="123"/>
      <c r="E624" s="123"/>
      <c r="F624" s="123"/>
      <c r="G624" s="123"/>
      <c r="H624" s="123"/>
      <c r="I624" s="123"/>
      <c r="J624" s="123"/>
      <c r="K624" s="124"/>
      <c r="L624" s="123"/>
      <c r="M624" s="124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</row>
    <row r="625" spans="1:26" ht="15.75" customHeight="1">
      <c r="A625" s="123"/>
      <c r="B625" s="123"/>
      <c r="C625" s="123"/>
      <c r="D625" s="123"/>
      <c r="E625" s="123"/>
      <c r="F625" s="123"/>
      <c r="G625" s="123"/>
      <c r="H625" s="123"/>
      <c r="I625" s="123"/>
      <c r="J625" s="123"/>
      <c r="K625" s="124"/>
      <c r="L625" s="123"/>
      <c r="M625" s="124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</row>
    <row r="626" spans="1:26" ht="15.75" customHeight="1">
      <c r="A626" s="123"/>
      <c r="B626" s="123"/>
      <c r="C626" s="123"/>
      <c r="D626" s="123"/>
      <c r="E626" s="123"/>
      <c r="F626" s="123"/>
      <c r="G626" s="123"/>
      <c r="H626" s="123"/>
      <c r="I626" s="123"/>
      <c r="J626" s="123"/>
      <c r="K626" s="124"/>
      <c r="L626" s="123"/>
      <c r="M626" s="124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</row>
    <row r="627" spans="1:26" ht="15.75" customHeight="1">
      <c r="A627" s="123"/>
      <c r="B627" s="123"/>
      <c r="C627" s="123"/>
      <c r="D627" s="123"/>
      <c r="E627" s="123"/>
      <c r="F627" s="123"/>
      <c r="G627" s="123"/>
      <c r="H627" s="123"/>
      <c r="I627" s="123"/>
      <c r="J627" s="123"/>
      <c r="K627" s="124"/>
      <c r="L627" s="123"/>
      <c r="M627" s="124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</row>
    <row r="628" spans="1:26" ht="15.75" customHeight="1">
      <c r="A628" s="123"/>
      <c r="B628" s="123"/>
      <c r="C628" s="123"/>
      <c r="D628" s="123"/>
      <c r="E628" s="123"/>
      <c r="F628" s="123"/>
      <c r="G628" s="123"/>
      <c r="H628" s="123"/>
      <c r="I628" s="123"/>
      <c r="J628" s="123"/>
      <c r="K628" s="124"/>
      <c r="L628" s="123"/>
      <c r="M628" s="124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</row>
    <row r="629" spans="1:26" ht="15.75" customHeight="1">
      <c r="A629" s="123"/>
      <c r="B629" s="123"/>
      <c r="C629" s="123"/>
      <c r="D629" s="123"/>
      <c r="E629" s="123"/>
      <c r="F629" s="123"/>
      <c r="G629" s="123"/>
      <c r="H629" s="123"/>
      <c r="I629" s="123"/>
      <c r="J629" s="123"/>
      <c r="K629" s="124"/>
      <c r="L629" s="123"/>
      <c r="M629" s="124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</row>
    <row r="630" spans="1:26" ht="15.75" customHeight="1">
      <c r="A630" s="123"/>
      <c r="B630" s="123"/>
      <c r="C630" s="123"/>
      <c r="D630" s="123"/>
      <c r="E630" s="123"/>
      <c r="F630" s="123"/>
      <c r="G630" s="123"/>
      <c r="H630" s="123"/>
      <c r="I630" s="123"/>
      <c r="J630" s="123"/>
      <c r="K630" s="124"/>
      <c r="L630" s="123"/>
      <c r="M630" s="124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</row>
    <row r="631" spans="1:26" ht="15.75" customHeight="1">
      <c r="A631" s="123"/>
      <c r="B631" s="123"/>
      <c r="C631" s="123"/>
      <c r="D631" s="123"/>
      <c r="E631" s="123"/>
      <c r="F631" s="123"/>
      <c r="G631" s="123"/>
      <c r="H631" s="123"/>
      <c r="I631" s="123"/>
      <c r="J631" s="123"/>
      <c r="K631" s="124"/>
      <c r="L631" s="123"/>
      <c r="M631" s="124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</row>
    <row r="632" spans="1:26" ht="15.75" customHeight="1">
      <c r="A632" s="123"/>
      <c r="B632" s="123"/>
      <c r="C632" s="123"/>
      <c r="D632" s="123"/>
      <c r="E632" s="123"/>
      <c r="F632" s="123"/>
      <c r="G632" s="123"/>
      <c r="H632" s="123"/>
      <c r="I632" s="123"/>
      <c r="J632" s="123"/>
      <c r="K632" s="124"/>
      <c r="L632" s="123"/>
      <c r="M632" s="124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</row>
    <row r="633" spans="1:26" ht="15.75" customHeight="1">
      <c r="A633" s="123"/>
      <c r="B633" s="123"/>
      <c r="C633" s="123"/>
      <c r="D633" s="123"/>
      <c r="E633" s="123"/>
      <c r="F633" s="123"/>
      <c r="G633" s="123"/>
      <c r="H633" s="123"/>
      <c r="I633" s="123"/>
      <c r="J633" s="123"/>
      <c r="K633" s="124"/>
      <c r="L633" s="123"/>
      <c r="M633" s="124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</row>
    <row r="634" spans="1:26" ht="15.75" customHeight="1">
      <c r="A634" s="123"/>
      <c r="B634" s="123"/>
      <c r="C634" s="123"/>
      <c r="D634" s="123"/>
      <c r="E634" s="123"/>
      <c r="F634" s="123"/>
      <c r="G634" s="123"/>
      <c r="H634" s="123"/>
      <c r="I634" s="123"/>
      <c r="J634" s="123"/>
      <c r="K634" s="124"/>
      <c r="L634" s="123"/>
      <c r="M634" s="124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</row>
    <row r="635" spans="1:26" ht="15.75" customHeight="1">
      <c r="A635" s="123"/>
      <c r="B635" s="123"/>
      <c r="C635" s="123"/>
      <c r="D635" s="123"/>
      <c r="E635" s="123"/>
      <c r="F635" s="123"/>
      <c r="G635" s="123"/>
      <c r="H635" s="123"/>
      <c r="I635" s="123"/>
      <c r="J635" s="123"/>
      <c r="K635" s="124"/>
      <c r="L635" s="123"/>
      <c r="M635" s="124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</row>
    <row r="636" spans="1:26" ht="15.75" customHeight="1">
      <c r="A636" s="123"/>
      <c r="B636" s="123"/>
      <c r="C636" s="123"/>
      <c r="D636" s="123"/>
      <c r="E636" s="123"/>
      <c r="F636" s="123"/>
      <c r="G636" s="123"/>
      <c r="H636" s="123"/>
      <c r="I636" s="123"/>
      <c r="J636" s="123"/>
      <c r="K636" s="124"/>
      <c r="L636" s="123"/>
      <c r="M636" s="124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</row>
    <row r="637" spans="1:26" ht="15.75" customHeight="1">
      <c r="A637" s="123"/>
      <c r="B637" s="123"/>
      <c r="C637" s="123"/>
      <c r="D637" s="123"/>
      <c r="E637" s="123"/>
      <c r="F637" s="123"/>
      <c r="G637" s="123"/>
      <c r="H637" s="123"/>
      <c r="I637" s="123"/>
      <c r="J637" s="123"/>
      <c r="K637" s="124"/>
      <c r="L637" s="123"/>
      <c r="M637" s="124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</row>
    <row r="638" spans="1:26" ht="15.75" customHeight="1">
      <c r="A638" s="123"/>
      <c r="B638" s="123"/>
      <c r="C638" s="123"/>
      <c r="D638" s="123"/>
      <c r="E638" s="123"/>
      <c r="F638" s="123"/>
      <c r="G638" s="123"/>
      <c r="H638" s="123"/>
      <c r="I638" s="123"/>
      <c r="J638" s="123"/>
      <c r="K638" s="124"/>
      <c r="L638" s="123"/>
      <c r="M638" s="124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</row>
    <row r="639" spans="1:26" ht="15.75" customHeight="1">
      <c r="A639" s="123"/>
      <c r="B639" s="123"/>
      <c r="C639" s="123"/>
      <c r="D639" s="123"/>
      <c r="E639" s="123"/>
      <c r="F639" s="123"/>
      <c r="G639" s="123"/>
      <c r="H639" s="123"/>
      <c r="I639" s="123"/>
      <c r="J639" s="123"/>
      <c r="K639" s="124"/>
      <c r="L639" s="123"/>
      <c r="M639" s="124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</row>
    <row r="640" spans="1:26" ht="15.75" customHeight="1">
      <c r="A640" s="123"/>
      <c r="B640" s="123"/>
      <c r="C640" s="123"/>
      <c r="D640" s="123"/>
      <c r="E640" s="123"/>
      <c r="F640" s="123"/>
      <c r="G640" s="123"/>
      <c r="H640" s="123"/>
      <c r="I640" s="123"/>
      <c r="J640" s="123"/>
      <c r="K640" s="124"/>
      <c r="L640" s="123"/>
      <c r="M640" s="124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</row>
    <row r="641" spans="1:26" ht="15.75" customHeight="1">
      <c r="A641" s="123"/>
      <c r="B641" s="123"/>
      <c r="C641" s="123"/>
      <c r="D641" s="123"/>
      <c r="E641" s="123"/>
      <c r="F641" s="123"/>
      <c r="G641" s="123"/>
      <c r="H641" s="123"/>
      <c r="I641" s="123"/>
      <c r="J641" s="123"/>
      <c r="K641" s="124"/>
      <c r="L641" s="123"/>
      <c r="M641" s="124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</row>
    <row r="642" spans="1:26" ht="15.75" customHeight="1">
      <c r="A642" s="123"/>
      <c r="B642" s="123"/>
      <c r="C642" s="123"/>
      <c r="D642" s="123"/>
      <c r="E642" s="123"/>
      <c r="F642" s="123"/>
      <c r="G642" s="123"/>
      <c r="H642" s="123"/>
      <c r="I642" s="123"/>
      <c r="J642" s="123"/>
      <c r="K642" s="124"/>
      <c r="L642" s="123"/>
      <c r="M642" s="124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</row>
    <row r="643" spans="1:26" ht="15.75" customHeight="1">
      <c r="A643" s="123"/>
      <c r="B643" s="123"/>
      <c r="C643" s="123"/>
      <c r="D643" s="123"/>
      <c r="E643" s="123"/>
      <c r="F643" s="123"/>
      <c r="G643" s="123"/>
      <c r="H643" s="123"/>
      <c r="I643" s="123"/>
      <c r="J643" s="123"/>
      <c r="K643" s="124"/>
      <c r="L643" s="123"/>
      <c r="M643" s="124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</row>
    <row r="644" spans="1:26" ht="15.75" customHeight="1">
      <c r="A644" s="123"/>
      <c r="B644" s="123"/>
      <c r="C644" s="123"/>
      <c r="D644" s="123"/>
      <c r="E644" s="123"/>
      <c r="F644" s="123"/>
      <c r="G644" s="123"/>
      <c r="H644" s="123"/>
      <c r="I644" s="123"/>
      <c r="J644" s="123"/>
      <c r="K644" s="124"/>
      <c r="L644" s="123"/>
      <c r="M644" s="124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</row>
    <row r="645" spans="1:26" ht="15.75" customHeight="1">
      <c r="A645" s="123"/>
      <c r="B645" s="123"/>
      <c r="C645" s="123"/>
      <c r="D645" s="123"/>
      <c r="E645" s="123"/>
      <c r="F645" s="123"/>
      <c r="G645" s="123"/>
      <c r="H645" s="123"/>
      <c r="I645" s="123"/>
      <c r="J645" s="123"/>
      <c r="K645" s="124"/>
      <c r="L645" s="123"/>
      <c r="M645" s="124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</row>
    <row r="646" spans="1:26" ht="15.75" customHeight="1">
      <c r="A646" s="123"/>
      <c r="B646" s="123"/>
      <c r="C646" s="123"/>
      <c r="D646" s="123"/>
      <c r="E646" s="123"/>
      <c r="F646" s="123"/>
      <c r="G646" s="123"/>
      <c r="H646" s="123"/>
      <c r="I646" s="123"/>
      <c r="J646" s="123"/>
      <c r="K646" s="124"/>
      <c r="L646" s="123"/>
      <c r="M646" s="124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</row>
    <row r="647" spans="1:26" ht="15.75" customHeight="1">
      <c r="A647" s="123"/>
      <c r="B647" s="123"/>
      <c r="C647" s="123"/>
      <c r="D647" s="123"/>
      <c r="E647" s="123"/>
      <c r="F647" s="123"/>
      <c r="G647" s="123"/>
      <c r="H647" s="123"/>
      <c r="I647" s="123"/>
      <c r="J647" s="123"/>
      <c r="K647" s="124"/>
      <c r="L647" s="123"/>
      <c r="M647" s="124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</row>
    <row r="648" spans="1:26" ht="15.75" customHeight="1">
      <c r="A648" s="123"/>
      <c r="B648" s="123"/>
      <c r="C648" s="123"/>
      <c r="D648" s="123"/>
      <c r="E648" s="123"/>
      <c r="F648" s="123"/>
      <c r="G648" s="123"/>
      <c r="H648" s="123"/>
      <c r="I648" s="123"/>
      <c r="J648" s="123"/>
      <c r="K648" s="124"/>
      <c r="L648" s="123"/>
      <c r="M648" s="124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</row>
    <row r="649" spans="1:26" ht="15.75" customHeight="1">
      <c r="A649" s="123"/>
      <c r="B649" s="123"/>
      <c r="C649" s="123"/>
      <c r="D649" s="123"/>
      <c r="E649" s="123"/>
      <c r="F649" s="123"/>
      <c r="G649" s="123"/>
      <c r="H649" s="123"/>
      <c r="I649" s="123"/>
      <c r="J649" s="123"/>
      <c r="K649" s="124"/>
      <c r="L649" s="123"/>
      <c r="M649" s="124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</row>
    <row r="650" spans="1:26" ht="15.75" customHeight="1">
      <c r="A650" s="123"/>
      <c r="B650" s="123"/>
      <c r="C650" s="123"/>
      <c r="D650" s="123"/>
      <c r="E650" s="123"/>
      <c r="F650" s="123"/>
      <c r="G650" s="123"/>
      <c r="H650" s="123"/>
      <c r="I650" s="123"/>
      <c r="J650" s="123"/>
      <c r="K650" s="124"/>
      <c r="L650" s="123"/>
      <c r="M650" s="124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</row>
    <row r="651" spans="1:26" ht="15.75" customHeight="1">
      <c r="A651" s="123"/>
      <c r="B651" s="123"/>
      <c r="C651" s="123"/>
      <c r="D651" s="123"/>
      <c r="E651" s="123"/>
      <c r="F651" s="123"/>
      <c r="G651" s="123"/>
      <c r="H651" s="123"/>
      <c r="I651" s="123"/>
      <c r="J651" s="123"/>
      <c r="K651" s="124"/>
      <c r="L651" s="123"/>
      <c r="M651" s="124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</row>
    <row r="652" spans="1:26" ht="15.75" customHeight="1">
      <c r="A652" s="123"/>
      <c r="B652" s="123"/>
      <c r="C652" s="123"/>
      <c r="D652" s="123"/>
      <c r="E652" s="123"/>
      <c r="F652" s="123"/>
      <c r="G652" s="123"/>
      <c r="H652" s="123"/>
      <c r="I652" s="123"/>
      <c r="J652" s="123"/>
      <c r="K652" s="124"/>
      <c r="L652" s="123"/>
      <c r="M652" s="124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</row>
    <row r="653" spans="1:26" ht="15.75" customHeight="1">
      <c r="A653" s="123"/>
      <c r="B653" s="123"/>
      <c r="C653" s="123"/>
      <c r="D653" s="123"/>
      <c r="E653" s="123"/>
      <c r="F653" s="123"/>
      <c r="G653" s="123"/>
      <c r="H653" s="123"/>
      <c r="I653" s="123"/>
      <c r="J653" s="123"/>
      <c r="K653" s="124"/>
      <c r="L653" s="123"/>
      <c r="M653" s="124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</row>
    <row r="654" spans="1:26" ht="15.75" customHeight="1">
      <c r="A654" s="123"/>
      <c r="B654" s="123"/>
      <c r="C654" s="123"/>
      <c r="D654" s="123"/>
      <c r="E654" s="123"/>
      <c r="F654" s="123"/>
      <c r="G654" s="123"/>
      <c r="H654" s="123"/>
      <c r="I654" s="123"/>
      <c r="J654" s="123"/>
      <c r="K654" s="124"/>
      <c r="L654" s="123"/>
      <c r="M654" s="124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</row>
    <row r="655" spans="1:26" ht="15.75" customHeight="1">
      <c r="A655" s="123"/>
      <c r="B655" s="123"/>
      <c r="C655" s="123"/>
      <c r="D655" s="123"/>
      <c r="E655" s="123"/>
      <c r="F655" s="123"/>
      <c r="G655" s="123"/>
      <c r="H655" s="123"/>
      <c r="I655" s="123"/>
      <c r="J655" s="123"/>
      <c r="K655" s="124"/>
      <c r="L655" s="123"/>
      <c r="M655" s="124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</row>
    <row r="656" spans="1:26" ht="15.75" customHeight="1">
      <c r="A656" s="123"/>
      <c r="B656" s="123"/>
      <c r="C656" s="123"/>
      <c r="D656" s="123"/>
      <c r="E656" s="123"/>
      <c r="F656" s="123"/>
      <c r="G656" s="123"/>
      <c r="H656" s="123"/>
      <c r="I656" s="123"/>
      <c r="J656" s="123"/>
      <c r="K656" s="124"/>
      <c r="L656" s="123"/>
      <c r="M656" s="124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</row>
    <row r="657" spans="1:26" ht="15.75" customHeight="1">
      <c r="A657" s="123"/>
      <c r="B657" s="123"/>
      <c r="C657" s="123"/>
      <c r="D657" s="123"/>
      <c r="E657" s="123"/>
      <c r="F657" s="123"/>
      <c r="G657" s="123"/>
      <c r="H657" s="123"/>
      <c r="I657" s="123"/>
      <c r="J657" s="123"/>
      <c r="K657" s="124"/>
      <c r="L657" s="123"/>
      <c r="M657" s="124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</row>
    <row r="658" spans="1:26" ht="15.75" customHeight="1">
      <c r="A658" s="123"/>
      <c r="B658" s="123"/>
      <c r="C658" s="123"/>
      <c r="D658" s="123"/>
      <c r="E658" s="123"/>
      <c r="F658" s="123"/>
      <c r="G658" s="123"/>
      <c r="H658" s="123"/>
      <c r="I658" s="123"/>
      <c r="J658" s="123"/>
      <c r="K658" s="124"/>
      <c r="L658" s="123"/>
      <c r="M658" s="124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</row>
    <row r="659" spans="1:26" ht="15.75" customHeight="1">
      <c r="A659" s="123"/>
      <c r="B659" s="123"/>
      <c r="C659" s="123"/>
      <c r="D659" s="123"/>
      <c r="E659" s="123"/>
      <c r="F659" s="123"/>
      <c r="G659" s="123"/>
      <c r="H659" s="123"/>
      <c r="I659" s="123"/>
      <c r="J659" s="123"/>
      <c r="K659" s="124"/>
      <c r="L659" s="123"/>
      <c r="M659" s="124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</row>
    <row r="660" spans="1:26" ht="15.75" customHeight="1">
      <c r="A660" s="123"/>
      <c r="B660" s="123"/>
      <c r="C660" s="123"/>
      <c r="D660" s="123"/>
      <c r="E660" s="123"/>
      <c r="F660" s="123"/>
      <c r="G660" s="123"/>
      <c r="H660" s="123"/>
      <c r="I660" s="123"/>
      <c r="J660" s="123"/>
      <c r="K660" s="124"/>
      <c r="L660" s="123"/>
      <c r="M660" s="124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</row>
    <row r="661" spans="1:26" ht="15.75" customHeight="1">
      <c r="A661" s="123"/>
      <c r="B661" s="123"/>
      <c r="C661" s="123"/>
      <c r="D661" s="123"/>
      <c r="E661" s="123"/>
      <c r="F661" s="123"/>
      <c r="G661" s="123"/>
      <c r="H661" s="123"/>
      <c r="I661" s="123"/>
      <c r="J661" s="123"/>
      <c r="K661" s="124"/>
      <c r="L661" s="123"/>
      <c r="M661" s="124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</row>
    <row r="662" spans="1:26" ht="15.75" customHeight="1">
      <c r="A662" s="123"/>
      <c r="B662" s="123"/>
      <c r="C662" s="123"/>
      <c r="D662" s="123"/>
      <c r="E662" s="123"/>
      <c r="F662" s="123"/>
      <c r="G662" s="123"/>
      <c r="H662" s="123"/>
      <c r="I662" s="123"/>
      <c r="J662" s="123"/>
      <c r="K662" s="124"/>
      <c r="L662" s="123"/>
      <c r="M662" s="124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</row>
    <row r="663" spans="1:26" ht="15.75" customHeight="1">
      <c r="A663" s="123"/>
      <c r="B663" s="123"/>
      <c r="C663" s="123"/>
      <c r="D663" s="123"/>
      <c r="E663" s="123"/>
      <c r="F663" s="123"/>
      <c r="G663" s="123"/>
      <c r="H663" s="123"/>
      <c r="I663" s="123"/>
      <c r="J663" s="123"/>
      <c r="K663" s="124"/>
      <c r="L663" s="123"/>
      <c r="M663" s="124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</row>
    <row r="664" spans="1:26" ht="15.75" customHeight="1">
      <c r="A664" s="123"/>
      <c r="B664" s="123"/>
      <c r="C664" s="123"/>
      <c r="D664" s="123"/>
      <c r="E664" s="123"/>
      <c r="F664" s="123"/>
      <c r="G664" s="123"/>
      <c r="H664" s="123"/>
      <c r="I664" s="123"/>
      <c r="J664" s="123"/>
      <c r="K664" s="124"/>
      <c r="L664" s="123"/>
      <c r="M664" s="124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</row>
    <row r="665" spans="1:26" ht="15.75" customHeight="1">
      <c r="A665" s="123"/>
      <c r="B665" s="123"/>
      <c r="C665" s="123"/>
      <c r="D665" s="123"/>
      <c r="E665" s="123"/>
      <c r="F665" s="123"/>
      <c r="G665" s="123"/>
      <c r="H665" s="123"/>
      <c r="I665" s="123"/>
      <c r="J665" s="123"/>
      <c r="K665" s="124"/>
      <c r="L665" s="123"/>
      <c r="M665" s="124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</row>
    <row r="666" spans="1:26" ht="15.75" customHeight="1">
      <c r="A666" s="123"/>
      <c r="B666" s="123"/>
      <c r="C666" s="123"/>
      <c r="D666" s="123"/>
      <c r="E666" s="123"/>
      <c r="F666" s="123"/>
      <c r="G666" s="123"/>
      <c r="H666" s="123"/>
      <c r="I666" s="123"/>
      <c r="J666" s="123"/>
      <c r="K666" s="124"/>
      <c r="L666" s="123"/>
      <c r="M666" s="124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</row>
    <row r="667" spans="1:26" ht="15.75" customHeight="1">
      <c r="A667" s="123"/>
      <c r="B667" s="123"/>
      <c r="C667" s="123"/>
      <c r="D667" s="123"/>
      <c r="E667" s="123"/>
      <c r="F667" s="123"/>
      <c r="G667" s="123"/>
      <c r="H667" s="123"/>
      <c r="I667" s="123"/>
      <c r="J667" s="123"/>
      <c r="K667" s="124"/>
      <c r="L667" s="123"/>
      <c r="M667" s="124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</row>
    <row r="668" spans="1:26" ht="15.75" customHeight="1">
      <c r="A668" s="123"/>
      <c r="B668" s="123"/>
      <c r="C668" s="123"/>
      <c r="D668" s="123"/>
      <c r="E668" s="123"/>
      <c r="F668" s="123"/>
      <c r="G668" s="123"/>
      <c r="H668" s="123"/>
      <c r="I668" s="123"/>
      <c r="J668" s="123"/>
      <c r="K668" s="124"/>
      <c r="L668" s="123"/>
      <c r="M668" s="124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</row>
    <row r="669" spans="1:26" ht="15.75" customHeight="1">
      <c r="A669" s="123"/>
      <c r="B669" s="123"/>
      <c r="C669" s="123"/>
      <c r="D669" s="123"/>
      <c r="E669" s="123"/>
      <c r="F669" s="123"/>
      <c r="G669" s="123"/>
      <c r="H669" s="123"/>
      <c r="I669" s="123"/>
      <c r="J669" s="123"/>
      <c r="K669" s="124"/>
      <c r="L669" s="123"/>
      <c r="M669" s="124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</row>
    <row r="670" spans="1:26" ht="15.75" customHeight="1">
      <c r="A670" s="123"/>
      <c r="B670" s="123"/>
      <c r="C670" s="123"/>
      <c r="D670" s="123"/>
      <c r="E670" s="123"/>
      <c r="F670" s="123"/>
      <c r="G670" s="123"/>
      <c r="H670" s="123"/>
      <c r="I670" s="123"/>
      <c r="J670" s="123"/>
      <c r="K670" s="124"/>
      <c r="L670" s="123"/>
      <c r="M670" s="124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</row>
    <row r="671" spans="1:26" ht="15.75" customHeight="1">
      <c r="A671" s="123"/>
      <c r="B671" s="123"/>
      <c r="C671" s="123"/>
      <c r="D671" s="123"/>
      <c r="E671" s="123"/>
      <c r="F671" s="123"/>
      <c r="G671" s="123"/>
      <c r="H671" s="123"/>
      <c r="I671" s="123"/>
      <c r="J671" s="123"/>
      <c r="K671" s="124"/>
      <c r="L671" s="123"/>
      <c r="M671" s="124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</row>
    <row r="672" spans="1:26" ht="15.75" customHeight="1">
      <c r="A672" s="123"/>
      <c r="B672" s="123"/>
      <c r="C672" s="123"/>
      <c r="D672" s="123"/>
      <c r="E672" s="123"/>
      <c r="F672" s="123"/>
      <c r="G672" s="123"/>
      <c r="H672" s="123"/>
      <c r="I672" s="123"/>
      <c r="J672" s="123"/>
      <c r="K672" s="124"/>
      <c r="L672" s="123"/>
      <c r="M672" s="124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</row>
    <row r="673" spans="1:26" ht="15.75" customHeight="1">
      <c r="A673" s="123"/>
      <c r="B673" s="123"/>
      <c r="C673" s="123"/>
      <c r="D673" s="123"/>
      <c r="E673" s="123"/>
      <c r="F673" s="123"/>
      <c r="G673" s="123"/>
      <c r="H673" s="123"/>
      <c r="I673" s="123"/>
      <c r="J673" s="123"/>
      <c r="K673" s="124"/>
      <c r="L673" s="123"/>
      <c r="M673" s="124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</row>
    <row r="674" spans="1:26" ht="15.75" customHeight="1">
      <c r="A674" s="123"/>
      <c r="B674" s="123"/>
      <c r="C674" s="123"/>
      <c r="D674" s="123"/>
      <c r="E674" s="123"/>
      <c r="F674" s="123"/>
      <c r="G674" s="123"/>
      <c r="H674" s="123"/>
      <c r="I674" s="123"/>
      <c r="J674" s="123"/>
      <c r="K674" s="124"/>
      <c r="L674" s="123"/>
      <c r="M674" s="124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</row>
    <row r="675" spans="1:26" ht="15.75" customHeight="1">
      <c r="A675" s="123"/>
      <c r="B675" s="123"/>
      <c r="C675" s="123"/>
      <c r="D675" s="123"/>
      <c r="E675" s="123"/>
      <c r="F675" s="123"/>
      <c r="G675" s="123"/>
      <c r="H675" s="123"/>
      <c r="I675" s="123"/>
      <c r="J675" s="123"/>
      <c r="K675" s="124"/>
      <c r="L675" s="123"/>
      <c r="M675" s="124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</row>
    <row r="676" spans="1:26" ht="15.75" customHeight="1">
      <c r="A676" s="123"/>
      <c r="B676" s="123"/>
      <c r="C676" s="123"/>
      <c r="D676" s="123"/>
      <c r="E676" s="123"/>
      <c r="F676" s="123"/>
      <c r="G676" s="123"/>
      <c r="H676" s="123"/>
      <c r="I676" s="123"/>
      <c r="J676" s="123"/>
      <c r="K676" s="124"/>
      <c r="L676" s="123"/>
      <c r="M676" s="124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</row>
    <row r="677" spans="1:26" ht="15.75" customHeight="1">
      <c r="A677" s="123"/>
      <c r="B677" s="123"/>
      <c r="C677" s="123"/>
      <c r="D677" s="123"/>
      <c r="E677" s="123"/>
      <c r="F677" s="123"/>
      <c r="G677" s="123"/>
      <c r="H677" s="123"/>
      <c r="I677" s="123"/>
      <c r="J677" s="123"/>
      <c r="K677" s="124"/>
      <c r="L677" s="123"/>
      <c r="M677" s="124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</row>
    <row r="678" spans="1:26" ht="15.75" customHeight="1">
      <c r="A678" s="123"/>
      <c r="B678" s="123"/>
      <c r="C678" s="123"/>
      <c r="D678" s="123"/>
      <c r="E678" s="123"/>
      <c r="F678" s="123"/>
      <c r="G678" s="123"/>
      <c r="H678" s="123"/>
      <c r="I678" s="123"/>
      <c r="J678" s="123"/>
      <c r="K678" s="124"/>
      <c r="L678" s="123"/>
      <c r="M678" s="124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</row>
    <row r="679" spans="1:26" ht="15.75" customHeight="1">
      <c r="A679" s="123"/>
      <c r="B679" s="123"/>
      <c r="C679" s="123"/>
      <c r="D679" s="123"/>
      <c r="E679" s="123"/>
      <c r="F679" s="123"/>
      <c r="G679" s="123"/>
      <c r="H679" s="123"/>
      <c r="I679" s="123"/>
      <c r="J679" s="123"/>
      <c r="K679" s="124"/>
      <c r="L679" s="123"/>
      <c r="M679" s="124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</row>
    <row r="680" spans="1:26" ht="15.75" customHeight="1">
      <c r="A680" s="123"/>
      <c r="B680" s="123"/>
      <c r="C680" s="123"/>
      <c r="D680" s="123"/>
      <c r="E680" s="123"/>
      <c r="F680" s="123"/>
      <c r="G680" s="123"/>
      <c r="H680" s="123"/>
      <c r="I680" s="123"/>
      <c r="J680" s="123"/>
      <c r="K680" s="124"/>
      <c r="L680" s="123"/>
      <c r="M680" s="124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</row>
    <row r="681" spans="1:26" ht="15.75" customHeight="1">
      <c r="A681" s="123"/>
      <c r="B681" s="123"/>
      <c r="C681" s="123"/>
      <c r="D681" s="123"/>
      <c r="E681" s="123"/>
      <c r="F681" s="123"/>
      <c r="G681" s="123"/>
      <c r="H681" s="123"/>
      <c r="I681" s="123"/>
      <c r="J681" s="123"/>
      <c r="K681" s="124"/>
      <c r="L681" s="123"/>
      <c r="M681" s="124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</row>
    <row r="682" spans="1:26" ht="15.75" customHeight="1">
      <c r="A682" s="123"/>
      <c r="B682" s="123"/>
      <c r="C682" s="123"/>
      <c r="D682" s="123"/>
      <c r="E682" s="123"/>
      <c r="F682" s="123"/>
      <c r="G682" s="123"/>
      <c r="H682" s="123"/>
      <c r="I682" s="123"/>
      <c r="J682" s="123"/>
      <c r="K682" s="124"/>
      <c r="L682" s="123"/>
      <c r="M682" s="124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</row>
    <row r="683" spans="1:26" ht="15.75" customHeight="1">
      <c r="A683" s="123"/>
      <c r="B683" s="123"/>
      <c r="C683" s="123"/>
      <c r="D683" s="123"/>
      <c r="E683" s="123"/>
      <c r="F683" s="123"/>
      <c r="G683" s="123"/>
      <c r="H683" s="123"/>
      <c r="I683" s="123"/>
      <c r="J683" s="123"/>
      <c r="K683" s="124"/>
      <c r="L683" s="123"/>
      <c r="M683" s="124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</row>
    <row r="684" spans="1:26" ht="15.75" customHeight="1">
      <c r="A684" s="123"/>
      <c r="B684" s="123"/>
      <c r="C684" s="123"/>
      <c r="D684" s="123"/>
      <c r="E684" s="123"/>
      <c r="F684" s="123"/>
      <c r="G684" s="123"/>
      <c r="H684" s="123"/>
      <c r="I684" s="123"/>
      <c r="J684" s="123"/>
      <c r="K684" s="124"/>
      <c r="L684" s="123"/>
      <c r="M684" s="124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</row>
    <row r="685" spans="1:26" ht="15.75" customHeight="1">
      <c r="A685" s="123"/>
      <c r="B685" s="123"/>
      <c r="C685" s="123"/>
      <c r="D685" s="123"/>
      <c r="E685" s="123"/>
      <c r="F685" s="123"/>
      <c r="G685" s="123"/>
      <c r="H685" s="123"/>
      <c r="I685" s="123"/>
      <c r="J685" s="123"/>
      <c r="K685" s="124"/>
      <c r="L685" s="123"/>
      <c r="M685" s="124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</row>
    <row r="686" spans="1:26" ht="15.75" customHeight="1">
      <c r="A686" s="123"/>
      <c r="B686" s="123"/>
      <c r="C686" s="123"/>
      <c r="D686" s="123"/>
      <c r="E686" s="123"/>
      <c r="F686" s="123"/>
      <c r="G686" s="123"/>
      <c r="H686" s="123"/>
      <c r="I686" s="123"/>
      <c r="J686" s="123"/>
      <c r="K686" s="124"/>
      <c r="L686" s="123"/>
      <c r="M686" s="124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</row>
    <row r="687" spans="1:26" ht="15.75" customHeight="1">
      <c r="A687" s="123"/>
      <c r="B687" s="123"/>
      <c r="C687" s="123"/>
      <c r="D687" s="123"/>
      <c r="E687" s="123"/>
      <c r="F687" s="123"/>
      <c r="G687" s="123"/>
      <c r="H687" s="123"/>
      <c r="I687" s="123"/>
      <c r="J687" s="123"/>
      <c r="K687" s="124"/>
      <c r="L687" s="123"/>
      <c r="M687" s="124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</row>
    <row r="688" spans="1:26" ht="15.75" customHeight="1">
      <c r="A688" s="123"/>
      <c r="B688" s="123"/>
      <c r="C688" s="123"/>
      <c r="D688" s="123"/>
      <c r="E688" s="123"/>
      <c r="F688" s="123"/>
      <c r="G688" s="123"/>
      <c r="H688" s="123"/>
      <c r="I688" s="123"/>
      <c r="J688" s="123"/>
      <c r="K688" s="124"/>
      <c r="L688" s="123"/>
      <c r="M688" s="124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</row>
    <row r="689" spans="1:26" ht="15.75" customHeight="1">
      <c r="A689" s="123"/>
      <c r="B689" s="123"/>
      <c r="C689" s="123"/>
      <c r="D689" s="123"/>
      <c r="E689" s="123"/>
      <c r="F689" s="123"/>
      <c r="G689" s="123"/>
      <c r="H689" s="123"/>
      <c r="I689" s="123"/>
      <c r="J689" s="123"/>
      <c r="K689" s="124"/>
      <c r="L689" s="123"/>
      <c r="M689" s="124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</row>
    <row r="690" spans="1:26" ht="15.75" customHeight="1">
      <c r="A690" s="123"/>
      <c r="B690" s="123"/>
      <c r="C690" s="123"/>
      <c r="D690" s="123"/>
      <c r="E690" s="123"/>
      <c r="F690" s="123"/>
      <c r="G690" s="123"/>
      <c r="H690" s="123"/>
      <c r="I690" s="123"/>
      <c r="J690" s="123"/>
      <c r="K690" s="124"/>
      <c r="L690" s="123"/>
      <c r="M690" s="124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</row>
    <row r="691" spans="1:26" ht="15.75" customHeight="1">
      <c r="A691" s="123"/>
      <c r="B691" s="123"/>
      <c r="C691" s="123"/>
      <c r="D691" s="123"/>
      <c r="E691" s="123"/>
      <c r="F691" s="123"/>
      <c r="G691" s="123"/>
      <c r="H691" s="123"/>
      <c r="I691" s="123"/>
      <c r="J691" s="123"/>
      <c r="K691" s="124"/>
      <c r="L691" s="123"/>
      <c r="M691" s="124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</row>
    <row r="692" spans="1:26" ht="15.75" customHeight="1">
      <c r="A692" s="123"/>
      <c r="B692" s="123"/>
      <c r="C692" s="123"/>
      <c r="D692" s="123"/>
      <c r="E692" s="123"/>
      <c r="F692" s="123"/>
      <c r="G692" s="123"/>
      <c r="H692" s="123"/>
      <c r="I692" s="123"/>
      <c r="J692" s="123"/>
      <c r="K692" s="124"/>
      <c r="L692" s="123"/>
      <c r="M692" s="124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</row>
    <row r="693" spans="1:26" ht="15.75" customHeight="1">
      <c r="A693" s="123"/>
      <c r="B693" s="123"/>
      <c r="C693" s="123"/>
      <c r="D693" s="123"/>
      <c r="E693" s="123"/>
      <c r="F693" s="123"/>
      <c r="G693" s="123"/>
      <c r="H693" s="123"/>
      <c r="I693" s="123"/>
      <c r="J693" s="123"/>
      <c r="K693" s="124"/>
      <c r="L693" s="123"/>
      <c r="M693" s="124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</row>
    <row r="694" spans="1:26" ht="15.75" customHeight="1">
      <c r="A694" s="123"/>
      <c r="B694" s="123"/>
      <c r="C694" s="123"/>
      <c r="D694" s="123"/>
      <c r="E694" s="123"/>
      <c r="F694" s="123"/>
      <c r="G694" s="123"/>
      <c r="H694" s="123"/>
      <c r="I694" s="123"/>
      <c r="J694" s="123"/>
      <c r="K694" s="124"/>
      <c r="L694" s="123"/>
      <c r="M694" s="124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</row>
    <row r="695" spans="1:26" ht="15.75" customHeight="1">
      <c r="A695" s="123"/>
      <c r="B695" s="123"/>
      <c r="C695" s="123"/>
      <c r="D695" s="123"/>
      <c r="E695" s="123"/>
      <c r="F695" s="123"/>
      <c r="G695" s="123"/>
      <c r="H695" s="123"/>
      <c r="I695" s="123"/>
      <c r="J695" s="123"/>
      <c r="K695" s="124"/>
      <c r="L695" s="123"/>
      <c r="M695" s="124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</row>
    <row r="696" spans="1:26" ht="15.75" customHeight="1">
      <c r="A696" s="123"/>
      <c r="B696" s="123"/>
      <c r="C696" s="123"/>
      <c r="D696" s="123"/>
      <c r="E696" s="123"/>
      <c r="F696" s="123"/>
      <c r="G696" s="123"/>
      <c r="H696" s="123"/>
      <c r="I696" s="123"/>
      <c r="J696" s="123"/>
      <c r="K696" s="124"/>
      <c r="L696" s="123"/>
      <c r="M696" s="124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</row>
    <row r="697" spans="1:26" ht="15.75" customHeight="1">
      <c r="A697" s="123"/>
      <c r="B697" s="123"/>
      <c r="C697" s="123"/>
      <c r="D697" s="123"/>
      <c r="E697" s="123"/>
      <c r="F697" s="123"/>
      <c r="G697" s="123"/>
      <c r="H697" s="123"/>
      <c r="I697" s="123"/>
      <c r="J697" s="123"/>
      <c r="K697" s="124"/>
      <c r="L697" s="123"/>
      <c r="M697" s="124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</row>
    <row r="698" spans="1:26" ht="15.75" customHeight="1">
      <c r="A698" s="123"/>
      <c r="B698" s="123"/>
      <c r="C698" s="123"/>
      <c r="D698" s="123"/>
      <c r="E698" s="123"/>
      <c r="F698" s="123"/>
      <c r="G698" s="123"/>
      <c r="H698" s="123"/>
      <c r="I698" s="123"/>
      <c r="J698" s="123"/>
      <c r="K698" s="124"/>
      <c r="L698" s="123"/>
      <c r="M698" s="124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</row>
    <row r="699" spans="1:26" ht="15.75" customHeight="1">
      <c r="A699" s="123"/>
      <c r="B699" s="123"/>
      <c r="C699" s="123"/>
      <c r="D699" s="123"/>
      <c r="E699" s="123"/>
      <c r="F699" s="123"/>
      <c r="G699" s="123"/>
      <c r="H699" s="123"/>
      <c r="I699" s="123"/>
      <c r="J699" s="123"/>
      <c r="K699" s="124"/>
      <c r="L699" s="123"/>
      <c r="M699" s="124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</row>
    <row r="700" spans="1:26" ht="15.75" customHeight="1">
      <c r="A700" s="123"/>
      <c r="B700" s="123"/>
      <c r="C700" s="123"/>
      <c r="D700" s="123"/>
      <c r="E700" s="123"/>
      <c r="F700" s="123"/>
      <c r="G700" s="123"/>
      <c r="H700" s="123"/>
      <c r="I700" s="123"/>
      <c r="J700" s="123"/>
      <c r="K700" s="124"/>
      <c r="L700" s="123"/>
      <c r="M700" s="124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</row>
    <row r="701" spans="1:26" ht="15.75" customHeight="1">
      <c r="A701" s="123"/>
      <c r="B701" s="123"/>
      <c r="C701" s="123"/>
      <c r="D701" s="123"/>
      <c r="E701" s="123"/>
      <c r="F701" s="123"/>
      <c r="G701" s="123"/>
      <c r="H701" s="123"/>
      <c r="I701" s="123"/>
      <c r="J701" s="123"/>
      <c r="K701" s="124"/>
      <c r="L701" s="123"/>
      <c r="M701" s="124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</row>
    <row r="702" spans="1:26" ht="15.75" customHeight="1">
      <c r="A702" s="123"/>
      <c r="B702" s="123"/>
      <c r="C702" s="123"/>
      <c r="D702" s="123"/>
      <c r="E702" s="123"/>
      <c r="F702" s="123"/>
      <c r="G702" s="123"/>
      <c r="H702" s="123"/>
      <c r="I702" s="123"/>
      <c r="J702" s="123"/>
      <c r="K702" s="124"/>
      <c r="L702" s="123"/>
      <c r="M702" s="124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</row>
    <row r="703" spans="1:26" ht="15.75" customHeight="1">
      <c r="A703" s="123"/>
      <c r="B703" s="123"/>
      <c r="C703" s="123"/>
      <c r="D703" s="123"/>
      <c r="E703" s="123"/>
      <c r="F703" s="123"/>
      <c r="G703" s="123"/>
      <c r="H703" s="123"/>
      <c r="I703" s="123"/>
      <c r="J703" s="123"/>
      <c r="K703" s="124"/>
      <c r="L703" s="123"/>
      <c r="M703" s="124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</row>
    <row r="704" spans="1:26" ht="15.75" customHeight="1">
      <c r="A704" s="123"/>
      <c r="B704" s="123"/>
      <c r="C704" s="123"/>
      <c r="D704" s="123"/>
      <c r="E704" s="123"/>
      <c r="F704" s="123"/>
      <c r="G704" s="123"/>
      <c r="H704" s="123"/>
      <c r="I704" s="123"/>
      <c r="J704" s="123"/>
      <c r="K704" s="124"/>
      <c r="L704" s="123"/>
      <c r="M704" s="124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</row>
    <row r="705" spans="1:26" ht="15.75" customHeight="1">
      <c r="A705" s="123"/>
      <c r="B705" s="123"/>
      <c r="C705" s="123"/>
      <c r="D705" s="123"/>
      <c r="E705" s="123"/>
      <c r="F705" s="123"/>
      <c r="G705" s="123"/>
      <c r="H705" s="123"/>
      <c r="I705" s="123"/>
      <c r="J705" s="123"/>
      <c r="K705" s="124"/>
      <c r="L705" s="123"/>
      <c r="M705" s="124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</row>
    <row r="706" spans="1:26" ht="15.75" customHeight="1">
      <c r="A706" s="123"/>
      <c r="B706" s="123"/>
      <c r="C706" s="123"/>
      <c r="D706" s="123"/>
      <c r="E706" s="123"/>
      <c r="F706" s="123"/>
      <c r="G706" s="123"/>
      <c r="H706" s="123"/>
      <c r="I706" s="123"/>
      <c r="J706" s="123"/>
      <c r="K706" s="124"/>
      <c r="L706" s="123"/>
      <c r="M706" s="124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</row>
    <row r="707" spans="1:26" ht="15.75" customHeight="1">
      <c r="A707" s="123"/>
      <c r="B707" s="123"/>
      <c r="C707" s="123"/>
      <c r="D707" s="123"/>
      <c r="E707" s="123"/>
      <c r="F707" s="123"/>
      <c r="G707" s="123"/>
      <c r="H707" s="123"/>
      <c r="I707" s="123"/>
      <c r="J707" s="123"/>
      <c r="K707" s="124"/>
      <c r="L707" s="123"/>
      <c r="M707" s="124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</row>
    <row r="708" spans="1:26" ht="15.75" customHeight="1">
      <c r="A708" s="123"/>
      <c r="B708" s="123"/>
      <c r="C708" s="123"/>
      <c r="D708" s="123"/>
      <c r="E708" s="123"/>
      <c r="F708" s="123"/>
      <c r="G708" s="123"/>
      <c r="H708" s="123"/>
      <c r="I708" s="123"/>
      <c r="J708" s="123"/>
      <c r="K708" s="124"/>
      <c r="L708" s="123"/>
      <c r="M708" s="124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</row>
    <row r="709" spans="1:26" ht="15.75" customHeight="1">
      <c r="A709" s="123"/>
      <c r="B709" s="123"/>
      <c r="C709" s="123"/>
      <c r="D709" s="123"/>
      <c r="E709" s="123"/>
      <c r="F709" s="123"/>
      <c r="G709" s="123"/>
      <c r="H709" s="123"/>
      <c r="I709" s="123"/>
      <c r="J709" s="123"/>
      <c r="K709" s="124"/>
      <c r="L709" s="123"/>
      <c r="M709" s="124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</row>
    <row r="710" spans="1:26" ht="15.75" customHeight="1">
      <c r="A710" s="123"/>
      <c r="B710" s="123"/>
      <c r="C710" s="123"/>
      <c r="D710" s="123"/>
      <c r="E710" s="123"/>
      <c r="F710" s="123"/>
      <c r="G710" s="123"/>
      <c r="H710" s="123"/>
      <c r="I710" s="123"/>
      <c r="J710" s="123"/>
      <c r="K710" s="124"/>
      <c r="L710" s="123"/>
      <c r="M710" s="124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</row>
    <row r="711" spans="1:26" ht="15.75" customHeight="1">
      <c r="A711" s="123"/>
      <c r="B711" s="123"/>
      <c r="C711" s="123"/>
      <c r="D711" s="123"/>
      <c r="E711" s="123"/>
      <c r="F711" s="123"/>
      <c r="G711" s="123"/>
      <c r="H711" s="123"/>
      <c r="I711" s="123"/>
      <c r="J711" s="123"/>
      <c r="K711" s="124"/>
      <c r="L711" s="123"/>
      <c r="M711" s="124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</row>
    <row r="712" spans="1:26" ht="15.75" customHeight="1">
      <c r="A712" s="123"/>
      <c r="B712" s="123"/>
      <c r="C712" s="123"/>
      <c r="D712" s="123"/>
      <c r="E712" s="123"/>
      <c r="F712" s="123"/>
      <c r="G712" s="123"/>
      <c r="H712" s="123"/>
      <c r="I712" s="123"/>
      <c r="J712" s="123"/>
      <c r="K712" s="124"/>
      <c r="L712" s="123"/>
      <c r="M712" s="124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</row>
    <row r="713" spans="1:26" ht="15.75" customHeight="1">
      <c r="A713" s="123"/>
      <c r="B713" s="123"/>
      <c r="C713" s="123"/>
      <c r="D713" s="123"/>
      <c r="E713" s="123"/>
      <c r="F713" s="123"/>
      <c r="G713" s="123"/>
      <c r="H713" s="123"/>
      <c r="I713" s="123"/>
      <c r="J713" s="123"/>
      <c r="K713" s="124"/>
      <c r="L713" s="123"/>
      <c r="M713" s="124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</row>
    <row r="714" spans="1:26" ht="15.75" customHeight="1">
      <c r="A714" s="123"/>
      <c r="B714" s="123"/>
      <c r="C714" s="123"/>
      <c r="D714" s="123"/>
      <c r="E714" s="123"/>
      <c r="F714" s="123"/>
      <c r="G714" s="123"/>
      <c r="H714" s="123"/>
      <c r="I714" s="123"/>
      <c r="J714" s="123"/>
      <c r="K714" s="124"/>
      <c r="L714" s="123"/>
      <c r="M714" s="124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</row>
    <row r="715" spans="1:26" ht="15.75" customHeight="1">
      <c r="A715" s="123"/>
      <c r="B715" s="123"/>
      <c r="C715" s="123"/>
      <c r="D715" s="123"/>
      <c r="E715" s="123"/>
      <c r="F715" s="123"/>
      <c r="G715" s="123"/>
      <c r="H715" s="123"/>
      <c r="I715" s="123"/>
      <c r="J715" s="123"/>
      <c r="K715" s="124"/>
      <c r="L715" s="123"/>
      <c r="M715" s="124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</row>
    <row r="716" spans="1:26" ht="15.75" customHeight="1">
      <c r="A716" s="123"/>
      <c r="B716" s="123"/>
      <c r="C716" s="123"/>
      <c r="D716" s="123"/>
      <c r="E716" s="123"/>
      <c r="F716" s="123"/>
      <c r="G716" s="123"/>
      <c r="H716" s="123"/>
      <c r="I716" s="123"/>
      <c r="J716" s="123"/>
      <c r="K716" s="124"/>
      <c r="L716" s="123"/>
      <c r="M716" s="124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</row>
    <row r="717" spans="1:26" ht="15.75" customHeight="1">
      <c r="A717" s="123"/>
      <c r="B717" s="123"/>
      <c r="C717" s="123"/>
      <c r="D717" s="123"/>
      <c r="E717" s="123"/>
      <c r="F717" s="123"/>
      <c r="G717" s="123"/>
      <c r="H717" s="123"/>
      <c r="I717" s="123"/>
      <c r="J717" s="123"/>
      <c r="K717" s="124"/>
      <c r="L717" s="123"/>
      <c r="M717" s="124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</row>
    <row r="718" spans="1:26" ht="15.75" customHeight="1">
      <c r="A718" s="123"/>
      <c r="B718" s="123"/>
      <c r="C718" s="123"/>
      <c r="D718" s="123"/>
      <c r="E718" s="123"/>
      <c r="F718" s="123"/>
      <c r="G718" s="123"/>
      <c r="H718" s="123"/>
      <c r="I718" s="123"/>
      <c r="J718" s="123"/>
      <c r="K718" s="124"/>
      <c r="L718" s="123"/>
      <c r="M718" s="124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</row>
    <row r="719" spans="1:26" ht="15.75" customHeight="1">
      <c r="A719" s="123"/>
      <c r="B719" s="123"/>
      <c r="C719" s="123"/>
      <c r="D719" s="123"/>
      <c r="E719" s="123"/>
      <c r="F719" s="123"/>
      <c r="G719" s="123"/>
      <c r="H719" s="123"/>
      <c r="I719" s="123"/>
      <c r="J719" s="123"/>
      <c r="K719" s="124"/>
      <c r="L719" s="123"/>
      <c r="M719" s="124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</row>
    <row r="720" spans="1:26" ht="15.75" customHeight="1">
      <c r="A720" s="123"/>
      <c r="B720" s="123"/>
      <c r="C720" s="123"/>
      <c r="D720" s="123"/>
      <c r="E720" s="123"/>
      <c r="F720" s="123"/>
      <c r="G720" s="123"/>
      <c r="H720" s="123"/>
      <c r="I720" s="123"/>
      <c r="J720" s="123"/>
      <c r="K720" s="124"/>
      <c r="L720" s="123"/>
      <c r="M720" s="124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</row>
    <row r="721" spans="1:26" ht="15.75" customHeight="1">
      <c r="A721" s="123"/>
      <c r="B721" s="123"/>
      <c r="C721" s="123"/>
      <c r="D721" s="123"/>
      <c r="E721" s="123"/>
      <c r="F721" s="123"/>
      <c r="G721" s="123"/>
      <c r="H721" s="123"/>
      <c r="I721" s="123"/>
      <c r="J721" s="123"/>
      <c r="K721" s="124"/>
      <c r="L721" s="123"/>
      <c r="M721" s="124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</row>
    <row r="722" spans="1:26" ht="15.75" customHeight="1">
      <c r="A722" s="123"/>
      <c r="B722" s="123"/>
      <c r="C722" s="123"/>
      <c r="D722" s="123"/>
      <c r="E722" s="123"/>
      <c r="F722" s="123"/>
      <c r="G722" s="123"/>
      <c r="H722" s="123"/>
      <c r="I722" s="123"/>
      <c r="J722" s="123"/>
      <c r="K722" s="124"/>
      <c r="L722" s="123"/>
      <c r="M722" s="124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</row>
    <row r="723" spans="1:26" ht="15.75" customHeight="1">
      <c r="A723" s="123"/>
      <c r="B723" s="123"/>
      <c r="C723" s="123"/>
      <c r="D723" s="123"/>
      <c r="E723" s="123"/>
      <c r="F723" s="123"/>
      <c r="G723" s="123"/>
      <c r="H723" s="123"/>
      <c r="I723" s="123"/>
      <c r="J723" s="123"/>
      <c r="K723" s="124"/>
      <c r="L723" s="123"/>
      <c r="M723" s="124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</row>
    <row r="724" spans="1:26" ht="15.75" customHeight="1">
      <c r="A724" s="123"/>
      <c r="B724" s="123"/>
      <c r="C724" s="123"/>
      <c r="D724" s="123"/>
      <c r="E724" s="123"/>
      <c r="F724" s="123"/>
      <c r="G724" s="123"/>
      <c r="H724" s="123"/>
      <c r="I724" s="123"/>
      <c r="J724" s="123"/>
      <c r="K724" s="124"/>
      <c r="L724" s="123"/>
      <c r="M724" s="124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</row>
    <row r="725" spans="1:26" ht="15.75" customHeight="1">
      <c r="A725" s="123"/>
      <c r="B725" s="123"/>
      <c r="C725" s="123"/>
      <c r="D725" s="123"/>
      <c r="E725" s="123"/>
      <c r="F725" s="123"/>
      <c r="G725" s="123"/>
      <c r="H725" s="123"/>
      <c r="I725" s="123"/>
      <c r="J725" s="123"/>
      <c r="K725" s="124"/>
      <c r="L725" s="123"/>
      <c r="M725" s="124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</row>
    <row r="726" spans="1:26" ht="15.75" customHeight="1">
      <c r="A726" s="123"/>
      <c r="B726" s="123"/>
      <c r="C726" s="123"/>
      <c r="D726" s="123"/>
      <c r="E726" s="123"/>
      <c r="F726" s="123"/>
      <c r="G726" s="123"/>
      <c r="H726" s="123"/>
      <c r="I726" s="123"/>
      <c r="J726" s="123"/>
      <c r="K726" s="124"/>
      <c r="L726" s="123"/>
      <c r="M726" s="124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</row>
    <row r="727" spans="1:26" ht="15.75" customHeight="1">
      <c r="A727" s="123"/>
      <c r="B727" s="123"/>
      <c r="C727" s="123"/>
      <c r="D727" s="123"/>
      <c r="E727" s="123"/>
      <c r="F727" s="123"/>
      <c r="G727" s="123"/>
      <c r="H727" s="123"/>
      <c r="I727" s="123"/>
      <c r="J727" s="123"/>
      <c r="K727" s="124"/>
      <c r="L727" s="123"/>
      <c r="M727" s="124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</row>
    <row r="728" spans="1:26" ht="15.75" customHeight="1">
      <c r="A728" s="123"/>
      <c r="B728" s="123"/>
      <c r="C728" s="123"/>
      <c r="D728" s="123"/>
      <c r="E728" s="123"/>
      <c r="F728" s="123"/>
      <c r="G728" s="123"/>
      <c r="H728" s="123"/>
      <c r="I728" s="123"/>
      <c r="J728" s="123"/>
      <c r="K728" s="124"/>
      <c r="L728" s="123"/>
      <c r="M728" s="124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</row>
    <row r="729" spans="1:26" ht="15.75" customHeight="1">
      <c r="A729" s="123"/>
      <c r="B729" s="123"/>
      <c r="C729" s="123"/>
      <c r="D729" s="123"/>
      <c r="E729" s="123"/>
      <c r="F729" s="123"/>
      <c r="G729" s="123"/>
      <c r="H729" s="123"/>
      <c r="I729" s="123"/>
      <c r="J729" s="123"/>
      <c r="K729" s="124"/>
      <c r="L729" s="123"/>
      <c r="M729" s="124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</row>
    <row r="730" spans="1:26" ht="15.75" customHeight="1">
      <c r="A730" s="123"/>
      <c r="B730" s="123"/>
      <c r="C730" s="123"/>
      <c r="D730" s="123"/>
      <c r="E730" s="123"/>
      <c r="F730" s="123"/>
      <c r="G730" s="123"/>
      <c r="H730" s="123"/>
      <c r="I730" s="123"/>
      <c r="J730" s="123"/>
      <c r="K730" s="124"/>
      <c r="L730" s="123"/>
      <c r="M730" s="124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</row>
    <row r="731" spans="1:26" ht="15.75" customHeight="1">
      <c r="A731" s="123"/>
      <c r="B731" s="123"/>
      <c r="C731" s="123"/>
      <c r="D731" s="123"/>
      <c r="E731" s="123"/>
      <c r="F731" s="123"/>
      <c r="G731" s="123"/>
      <c r="H731" s="123"/>
      <c r="I731" s="123"/>
      <c r="J731" s="123"/>
      <c r="K731" s="124"/>
      <c r="L731" s="123"/>
      <c r="M731" s="124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</row>
    <row r="732" spans="1:26" ht="15.75" customHeight="1">
      <c r="A732" s="123"/>
      <c r="B732" s="123"/>
      <c r="C732" s="123"/>
      <c r="D732" s="123"/>
      <c r="E732" s="123"/>
      <c r="F732" s="123"/>
      <c r="G732" s="123"/>
      <c r="H732" s="123"/>
      <c r="I732" s="123"/>
      <c r="J732" s="123"/>
      <c r="K732" s="124"/>
      <c r="L732" s="123"/>
      <c r="M732" s="124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</row>
    <row r="733" spans="1:26" ht="15.75" customHeight="1">
      <c r="A733" s="123"/>
      <c r="B733" s="123"/>
      <c r="C733" s="123"/>
      <c r="D733" s="123"/>
      <c r="E733" s="123"/>
      <c r="F733" s="123"/>
      <c r="G733" s="123"/>
      <c r="H733" s="123"/>
      <c r="I733" s="123"/>
      <c r="J733" s="123"/>
      <c r="K733" s="124"/>
      <c r="L733" s="123"/>
      <c r="M733" s="124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</row>
    <row r="734" spans="1:26" ht="15.75" customHeight="1">
      <c r="A734" s="123"/>
      <c r="B734" s="123"/>
      <c r="C734" s="123"/>
      <c r="D734" s="123"/>
      <c r="E734" s="123"/>
      <c r="F734" s="123"/>
      <c r="G734" s="123"/>
      <c r="H734" s="123"/>
      <c r="I734" s="123"/>
      <c r="J734" s="123"/>
      <c r="K734" s="124"/>
      <c r="L734" s="123"/>
      <c r="M734" s="124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</row>
    <row r="735" spans="1:26" ht="15.75" customHeight="1">
      <c r="A735" s="123"/>
      <c r="B735" s="123"/>
      <c r="C735" s="123"/>
      <c r="D735" s="123"/>
      <c r="E735" s="123"/>
      <c r="F735" s="123"/>
      <c r="G735" s="123"/>
      <c r="H735" s="123"/>
      <c r="I735" s="123"/>
      <c r="J735" s="123"/>
      <c r="K735" s="124"/>
      <c r="L735" s="123"/>
      <c r="M735" s="124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</row>
    <row r="736" spans="1:26" ht="15.75" customHeight="1">
      <c r="A736" s="123"/>
      <c r="B736" s="123"/>
      <c r="C736" s="123"/>
      <c r="D736" s="123"/>
      <c r="E736" s="123"/>
      <c r="F736" s="123"/>
      <c r="G736" s="123"/>
      <c r="H736" s="123"/>
      <c r="I736" s="123"/>
      <c r="J736" s="123"/>
      <c r="K736" s="124"/>
      <c r="L736" s="123"/>
      <c r="M736" s="124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</row>
    <row r="737" spans="1:26" ht="15.75" customHeight="1">
      <c r="A737" s="123"/>
      <c r="B737" s="123"/>
      <c r="C737" s="123"/>
      <c r="D737" s="123"/>
      <c r="E737" s="123"/>
      <c r="F737" s="123"/>
      <c r="G737" s="123"/>
      <c r="H737" s="123"/>
      <c r="I737" s="123"/>
      <c r="J737" s="123"/>
      <c r="K737" s="124"/>
      <c r="L737" s="123"/>
      <c r="M737" s="124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</row>
    <row r="738" spans="1:26" ht="15.75" customHeight="1">
      <c r="A738" s="123"/>
      <c r="B738" s="123"/>
      <c r="C738" s="123"/>
      <c r="D738" s="123"/>
      <c r="E738" s="123"/>
      <c r="F738" s="123"/>
      <c r="G738" s="123"/>
      <c r="H738" s="123"/>
      <c r="I738" s="123"/>
      <c r="J738" s="123"/>
      <c r="K738" s="124"/>
      <c r="L738" s="123"/>
      <c r="M738" s="124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</row>
    <row r="739" spans="1:26" ht="15.75" customHeight="1">
      <c r="A739" s="123"/>
      <c r="B739" s="123"/>
      <c r="C739" s="123"/>
      <c r="D739" s="123"/>
      <c r="E739" s="123"/>
      <c r="F739" s="123"/>
      <c r="G739" s="123"/>
      <c r="H739" s="123"/>
      <c r="I739" s="123"/>
      <c r="J739" s="123"/>
      <c r="K739" s="124"/>
      <c r="L739" s="123"/>
      <c r="M739" s="124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</row>
    <row r="740" spans="1:26" ht="15.75" customHeight="1">
      <c r="A740" s="123"/>
      <c r="B740" s="123"/>
      <c r="C740" s="123"/>
      <c r="D740" s="123"/>
      <c r="E740" s="123"/>
      <c r="F740" s="123"/>
      <c r="G740" s="123"/>
      <c r="H740" s="123"/>
      <c r="I740" s="123"/>
      <c r="J740" s="123"/>
      <c r="K740" s="124"/>
      <c r="L740" s="123"/>
      <c r="M740" s="124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</row>
    <row r="741" spans="1:26" ht="15.75" customHeight="1">
      <c r="A741" s="123"/>
      <c r="B741" s="123"/>
      <c r="C741" s="123"/>
      <c r="D741" s="123"/>
      <c r="E741" s="123"/>
      <c r="F741" s="123"/>
      <c r="G741" s="123"/>
      <c r="H741" s="123"/>
      <c r="I741" s="123"/>
      <c r="J741" s="123"/>
      <c r="K741" s="124"/>
      <c r="L741" s="123"/>
      <c r="M741" s="124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</row>
    <row r="742" spans="1:26" ht="15.75" customHeight="1">
      <c r="A742" s="123"/>
      <c r="B742" s="123"/>
      <c r="C742" s="123"/>
      <c r="D742" s="123"/>
      <c r="E742" s="123"/>
      <c r="F742" s="123"/>
      <c r="G742" s="123"/>
      <c r="H742" s="123"/>
      <c r="I742" s="123"/>
      <c r="J742" s="123"/>
      <c r="K742" s="124"/>
      <c r="L742" s="123"/>
      <c r="M742" s="124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</row>
    <row r="743" spans="1:26" ht="15.75" customHeight="1">
      <c r="A743" s="123"/>
      <c r="B743" s="123"/>
      <c r="C743" s="123"/>
      <c r="D743" s="123"/>
      <c r="E743" s="123"/>
      <c r="F743" s="123"/>
      <c r="G743" s="123"/>
      <c r="H743" s="123"/>
      <c r="I743" s="123"/>
      <c r="J743" s="123"/>
      <c r="K743" s="124"/>
      <c r="L743" s="123"/>
      <c r="M743" s="124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</row>
    <row r="744" spans="1:26" ht="15.75" customHeight="1">
      <c r="A744" s="123"/>
      <c r="B744" s="123"/>
      <c r="C744" s="123"/>
      <c r="D744" s="123"/>
      <c r="E744" s="123"/>
      <c r="F744" s="123"/>
      <c r="G744" s="123"/>
      <c r="H744" s="123"/>
      <c r="I744" s="123"/>
      <c r="J744" s="123"/>
      <c r="K744" s="124"/>
      <c r="L744" s="123"/>
      <c r="M744" s="124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</row>
    <row r="745" spans="1:26" ht="15.75" customHeight="1">
      <c r="A745" s="123"/>
      <c r="B745" s="123"/>
      <c r="C745" s="123"/>
      <c r="D745" s="123"/>
      <c r="E745" s="123"/>
      <c r="F745" s="123"/>
      <c r="G745" s="123"/>
      <c r="H745" s="123"/>
      <c r="I745" s="123"/>
      <c r="J745" s="123"/>
      <c r="K745" s="124"/>
      <c r="L745" s="123"/>
      <c r="M745" s="124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</row>
    <row r="746" spans="1:26" ht="15.75" customHeight="1">
      <c r="A746" s="123"/>
      <c r="B746" s="123"/>
      <c r="C746" s="123"/>
      <c r="D746" s="123"/>
      <c r="E746" s="123"/>
      <c r="F746" s="123"/>
      <c r="G746" s="123"/>
      <c r="H746" s="123"/>
      <c r="I746" s="123"/>
      <c r="J746" s="123"/>
      <c r="K746" s="124"/>
      <c r="L746" s="123"/>
      <c r="M746" s="124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</row>
    <row r="747" spans="1:26" ht="15.75" customHeight="1">
      <c r="A747" s="123"/>
      <c r="B747" s="123"/>
      <c r="C747" s="123"/>
      <c r="D747" s="123"/>
      <c r="E747" s="123"/>
      <c r="F747" s="123"/>
      <c r="G747" s="123"/>
      <c r="H747" s="123"/>
      <c r="I747" s="123"/>
      <c r="J747" s="123"/>
      <c r="K747" s="124"/>
      <c r="L747" s="123"/>
      <c r="M747" s="124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</row>
    <row r="748" spans="1:26" ht="15.75" customHeight="1">
      <c r="A748" s="123"/>
      <c r="B748" s="123"/>
      <c r="C748" s="123"/>
      <c r="D748" s="123"/>
      <c r="E748" s="123"/>
      <c r="F748" s="123"/>
      <c r="G748" s="123"/>
      <c r="H748" s="123"/>
      <c r="I748" s="123"/>
      <c r="J748" s="123"/>
      <c r="K748" s="124"/>
      <c r="L748" s="123"/>
      <c r="M748" s="124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</row>
    <row r="749" spans="1:26" ht="15.75" customHeight="1">
      <c r="A749" s="123"/>
      <c r="B749" s="123"/>
      <c r="C749" s="123"/>
      <c r="D749" s="123"/>
      <c r="E749" s="123"/>
      <c r="F749" s="123"/>
      <c r="G749" s="123"/>
      <c r="H749" s="123"/>
      <c r="I749" s="123"/>
      <c r="J749" s="123"/>
      <c r="K749" s="124"/>
      <c r="L749" s="123"/>
      <c r="M749" s="124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</row>
    <row r="750" spans="1:26" ht="15.75" customHeight="1">
      <c r="A750" s="123"/>
      <c r="B750" s="123"/>
      <c r="C750" s="123"/>
      <c r="D750" s="123"/>
      <c r="E750" s="123"/>
      <c r="F750" s="123"/>
      <c r="G750" s="123"/>
      <c r="H750" s="123"/>
      <c r="I750" s="123"/>
      <c r="J750" s="123"/>
      <c r="K750" s="124"/>
      <c r="L750" s="123"/>
      <c r="M750" s="124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</row>
    <row r="751" spans="1:26" ht="15.75" customHeight="1">
      <c r="A751" s="123"/>
      <c r="B751" s="123"/>
      <c r="C751" s="123"/>
      <c r="D751" s="123"/>
      <c r="E751" s="123"/>
      <c r="F751" s="123"/>
      <c r="G751" s="123"/>
      <c r="H751" s="123"/>
      <c r="I751" s="123"/>
      <c r="J751" s="123"/>
      <c r="K751" s="124"/>
      <c r="L751" s="123"/>
      <c r="M751" s="124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</row>
    <row r="752" spans="1:26" ht="15.75" customHeight="1">
      <c r="A752" s="123"/>
      <c r="B752" s="123"/>
      <c r="C752" s="123"/>
      <c r="D752" s="123"/>
      <c r="E752" s="123"/>
      <c r="F752" s="123"/>
      <c r="G752" s="123"/>
      <c r="H752" s="123"/>
      <c r="I752" s="123"/>
      <c r="J752" s="123"/>
      <c r="K752" s="124"/>
      <c r="L752" s="123"/>
      <c r="M752" s="124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</row>
    <row r="753" spans="1:26" ht="15.75" customHeight="1">
      <c r="A753" s="123"/>
      <c r="B753" s="123"/>
      <c r="C753" s="123"/>
      <c r="D753" s="123"/>
      <c r="E753" s="123"/>
      <c r="F753" s="123"/>
      <c r="G753" s="123"/>
      <c r="H753" s="123"/>
      <c r="I753" s="123"/>
      <c r="J753" s="123"/>
      <c r="K753" s="124"/>
      <c r="L753" s="123"/>
      <c r="M753" s="124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</row>
    <row r="754" spans="1:26" ht="15.75" customHeight="1">
      <c r="A754" s="123"/>
      <c r="B754" s="123"/>
      <c r="C754" s="123"/>
      <c r="D754" s="123"/>
      <c r="E754" s="123"/>
      <c r="F754" s="123"/>
      <c r="G754" s="123"/>
      <c r="H754" s="123"/>
      <c r="I754" s="123"/>
      <c r="J754" s="123"/>
      <c r="K754" s="124"/>
      <c r="L754" s="123"/>
      <c r="M754" s="124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</row>
    <row r="755" spans="1:26" ht="15.75" customHeight="1">
      <c r="A755" s="123"/>
      <c r="B755" s="123"/>
      <c r="C755" s="123"/>
      <c r="D755" s="123"/>
      <c r="E755" s="123"/>
      <c r="F755" s="123"/>
      <c r="G755" s="123"/>
      <c r="H755" s="123"/>
      <c r="I755" s="123"/>
      <c r="J755" s="123"/>
      <c r="K755" s="124"/>
      <c r="L755" s="123"/>
      <c r="M755" s="124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</row>
    <row r="756" spans="1:26" ht="15.75" customHeight="1">
      <c r="A756" s="123"/>
      <c r="B756" s="123"/>
      <c r="C756" s="123"/>
      <c r="D756" s="123"/>
      <c r="E756" s="123"/>
      <c r="F756" s="123"/>
      <c r="G756" s="123"/>
      <c r="H756" s="123"/>
      <c r="I756" s="123"/>
      <c r="J756" s="123"/>
      <c r="K756" s="124"/>
      <c r="L756" s="123"/>
      <c r="M756" s="124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</row>
    <row r="757" spans="1:26" ht="15.75" customHeight="1">
      <c r="A757" s="123"/>
      <c r="B757" s="123"/>
      <c r="C757" s="123"/>
      <c r="D757" s="123"/>
      <c r="E757" s="123"/>
      <c r="F757" s="123"/>
      <c r="G757" s="123"/>
      <c r="H757" s="123"/>
      <c r="I757" s="123"/>
      <c r="J757" s="123"/>
      <c r="K757" s="124"/>
      <c r="L757" s="123"/>
      <c r="M757" s="124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</row>
    <row r="758" spans="1:26" ht="15.75" customHeight="1">
      <c r="A758" s="123"/>
      <c r="B758" s="123"/>
      <c r="C758" s="123"/>
      <c r="D758" s="123"/>
      <c r="E758" s="123"/>
      <c r="F758" s="123"/>
      <c r="G758" s="123"/>
      <c r="H758" s="123"/>
      <c r="I758" s="123"/>
      <c r="J758" s="123"/>
      <c r="K758" s="124"/>
      <c r="L758" s="123"/>
      <c r="M758" s="124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</row>
    <row r="759" spans="1:26" ht="15.75" customHeight="1">
      <c r="A759" s="123"/>
      <c r="B759" s="123"/>
      <c r="C759" s="123"/>
      <c r="D759" s="123"/>
      <c r="E759" s="123"/>
      <c r="F759" s="123"/>
      <c r="G759" s="123"/>
      <c r="H759" s="123"/>
      <c r="I759" s="123"/>
      <c r="J759" s="123"/>
      <c r="K759" s="124"/>
      <c r="L759" s="123"/>
      <c r="M759" s="124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</row>
    <row r="760" spans="1:26" ht="15.75" customHeight="1">
      <c r="A760" s="123"/>
      <c r="B760" s="123"/>
      <c r="C760" s="123"/>
      <c r="D760" s="123"/>
      <c r="E760" s="123"/>
      <c r="F760" s="123"/>
      <c r="G760" s="123"/>
      <c r="H760" s="123"/>
      <c r="I760" s="123"/>
      <c r="J760" s="123"/>
      <c r="K760" s="124"/>
      <c r="L760" s="123"/>
      <c r="M760" s="124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</row>
    <row r="761" spans="1:26" ht="15.75" customHeight="1">
      <c r="A761" s="123"/>
      <c r="B761" s="123"/>
      <c r="C761" s="123"/>
      <c r="D761" s="123"/>
      <c r="E761" s="123"/>
      <c r="F761" s="123"/>
      <c r="G761" s="123"/>
      <c r="H761" s="123"/>
      <c r="I761" s="123"/>
      <c r="J761" s="123"/>
      <c r="K761" s="124"/>
      <c r="L761" s="123"/>
      <c r="M761" s="124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</row>
    <row r="762" spans="1:26" ht="15.75" customHeight="1">
      <c r="A762" s="123"/>
      <c r="B762" s="123"/>
      <c r="C762" s="123"/>
      <c r="D762" s="123"/>
      <c r="E762" s="123"/>
      <c r="F762" s="123"/>
      <c r="G762" s="123"/>
      <c r="H762" s="123"/>
      <c r="I762" s="123"/>
      <c r="J762" s="123"/>
      <c r="K762" s="124"/>
      <c r="L762" s="123"/>
      <c r="M762" s="124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</row>
    <row r="763" spans="1:26" ht="15.75" customHeight="1">
      <c r="A763" s="123"/>
      <c r="B763" s="123"/>
      <c r="C763" s="123"/>
      <c r="D763" s="123"/>
      <c r="E763" s="123"/>
      <c r="F763" s="123"/>
      <c r="G763" s="123"/>
      <c r="H763" s="123"/>
      <c r="I763" s="123"/>
      <c r="J763" s="123"/>
      <c r="K763" s="124"/>
      <c r="L763" s="123"/>
      <c r="M763" s="124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</row>
    <row r="764" spans="1:26" ht="15.75" customHeight="1">
      <c r="A764" s="123"/>
      <c r="B764" s="123"/>
      <c r="C764" s="123"/>
      <c r="D764" s="123"/>
      <c r="E764" s="123"/>
      <c r="F764" s="123"/>
      <c r="G764" s="123"/>
      <c r="H764" s="123"/>
      <c r="I764" s="123"/>
      <c r="J764" s="123"/>
      <c r="K764" s="124"/>
      <c r="L764" s="123"/>
      <c r="M764" s="124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</row>
    <row r="765" spans="1:26" ht="15.75" customHeight="1">
      <c r="A765" s="123"/>
      <c r="B765" s="123"/>
      <c r="C765" s="123"/>
      <c r="D765" s="123"/>
      <c r="E765" s="123"/>
      <c r="F765" s="123"/>
      <c r="G765" s="123"/>
      <c r="H765" s="123"/>
      <c r="I765" s="123"/>
      <c r="J765" s="123"/>
      <c r="K765" s="124"/>
      <c r="L765" s="123"/>
      <c r="M765" s="124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</row>
    <row r="766" spans="1:26" ht="15.75" customHeight="1">
      <c r="A766" s="123"/>
      <c r="B766" s="123"/>
      <c r="C766" s="123"/>
      <c r="D766" s="123"/>
      <c r="E766" s="123"/>
      <c r="F766" s="123"/>
      <c r="G766" s="123"/>
      <c r="H766" s="123"/>
      <c r="I766" s="123"/>
      <c r="J766" s="123"/>
      <c r="K766" s="124"/>
      <c r="L766" s="123"/>
      <c r="M766" s="124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</row>
    <row r="767" spans="1:26" ht="15.75" customHeight="1">
      <c r="A767" s="123"/>
      <c r="B767" s="123"/>
      <c r="C767" s="123"/>
      <c r="D767" s="123"/>
      <c r="E767" s="123"/>
      <c r="F767" s="123"/>
      <c r="G767" s="123"/>
      <c r="H767" s="123"/>
      <c r="I767" s="123"/>
      <c r="J767" s="123"/>
      <c r="K767" s="124"/>
      <c r="L767" s="123"/>
      <c r="M767" s="124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</row>
    <row r="768" spans="1:26" ht="15.75" customHeight="1">
      <c r="A768" s="123"/>
      <c r="B768" s="123"/>
      <c r="C768" s="123"/>
      <c r="D768" s="123"/>
      <c r="E768" s="123"/>
      <c r="F768" s="123"/>
      <c r="G768" s="123"/>
      <c r="H768" s="123"/>
      <c r="I768" s="123"/>
      <c r="J768" s="123"/>
      <c r="K768" s="124"/>
      <c r="L768" s="123"/>
      <c r="M768" s="124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</row>
    <row r="769" spans="1:26" ht="15.75" customHeight="1">
      <c r="A769" s="123"/>
      <c r="B769" s="123"/>
      <c r="C769" s="123"/>
      <c r="D769" s="123"/>
      <c r="E769" s="123"/>
      <c r="F769" s="123"/>
      <c r="G769" s="123"/>
      <c r="H769" s="123"/>
      <c r="I769" s="123"/>
      <c r="J769" s="123"/>
      <c r="K769" s="124"/>
      <c r="L769" s="123"/>
      <c r="M769" s="124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</row>
    <row r="770" spans="1:26" ht="15.75" customHeight="1">
      <c r="A770" s="123"/>
      <c r="B770" s="123"/>
      <c r="C770" s="123"/>
      <c r="D770" s="123"/>
      <c r="E770" s="123"/>
      <c r="F770" s="123"/>
      <c r="G770" s="123"/>
      <c r="H770" s="123"/>
      <c r="I770" s="123"/>
      <c r="J770" s="123"/>
      <c r="K770" s="124"/>
      <c r="L770" s="123"/>
      <c r="M770" s="124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</row>
    <row r="771" spans="1:26" ht="15.75" customHeight="1">
      <c r="A771" s="123"/>
      <c r="B771" s="123"/>
      <c r="C771" s="123"/>
      <c r="D771" s="123"/>
      <c r="E771" s="123"/>
      <c r="F771" s="123"/>
      <c r="G771" s="123"/>
      <c r="H771" s="123"/>
      <c r="I771" s="123"/>
      <c r="J771" s="123"/>
      <c r="K771" s="124"/>
      <c r="L771" s="123"/>
      <c r="M771" s="124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</row>
    <row r="772" spans="1:26" ht="15.75" customHeight="1">
      <c r="A772" s="123"/>
      <c r="B772" s="123"/>
      <c r="C772" s="123"/>
      <c r="D772" s="123"/>
      <c r="E772" s="123"/>
      <c r="F772" s="123"/>
      <c r="G772" s="123"/>
      <c r="H772" s="123"/>
      <c r="I772" s="123"/>
      <c r="J772" s="123"/>
      <c r="K772" s="124"/>
      <c r="L772" s="123"/>
      <c r="M772" s="124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</row>
    <row r="773" spans="1:26" ht="15.75" customHeight="1">
      <c r="A773" s="123"/>
      <c r="B773" s="123"/>
      <c r="C773" s="123"/>
      <c r="D773" s="123"/>
      <c r="E773" s="123"/>
      <c r="F773" s="123"/>
      <c r="G773" s="123"/>
      <c r="H773" s="123"/>
      <c r="I773" s="123"/>
      <c r="J773" s="123"/>
      <c r="K773" s="124"/>
      <c r="L773" s="123"/>
      <c r="M773" s="124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</row>
    <row r="774" spans="1:26" ht="15.75" customHeight="1">
      <c r="A774" s="123"/>
      <c r="B774" s="123"/>
      <c r="C774" s="123"/>
      <c r="D774" s="123"/>
      <c r="E774" s="123"/>
      <c r="F774" s="123"/>
      <c r="G774" s="123"/>
      <c r="H774" s="123"/>
      <c r="I774" s="123"/>
      <c r="J774" s="123"/>
      <c r="K774" s="124"/>
      <c r="L774" s="123"/>
      <c r="M774" s="124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</row>
    <row r="775" spans="1:26" ht="15.75" customHeight="1">
      <c r="A775" s="123"/>
      <c r="B775" s="123"/>
      <c r="C775" s="123"/>
      <c r="D775" s="123"/>
      <c r="E775" s="123"/>
      <c r="F775" s="123"/>
      <c r="G775" s="123"/>
      <c r="H775" s="123"/>
      <c r="I775" s="123"/>
      <c r="J775" s="123"/>
      <c r="K775" s="124"/>
      <c r="L775" s="123"/>
      <c r="M775" s="124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</row>
    <row r="776" spans="1:26" ht="15.75" customHeight="1">
      <c r="A776" s="123"/>
      <c r="B776" s="123"/>
      <c r="C776" s="123"/>
      <c r="D776" s="123"/>
      <c r="E776" s="123"/>
      <c r="F776" s="123"/>
      <c r="G776" s="123"/>
      <c r="H776" s="123"/>
      <c r="I776" s="123"/>
      <c r="J776" s="123"/>
      <c r="K776" s="124"/>
      <c r="L776" s="123"/>
      <c r="M776" s="124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</row>
    <row r="777" spans="1:26" ht="15.75" customHeight="1">
      <c r="A777" s="123"/>
      <c r="B777" s="123"/>
      <c r="C777" s="123"/>
      <c r="D777" s="123"/>
      <c r="E777" s="123"/>
      <c r="F777" s="123"/>
      <c r="G777" s="123"/>
      <c r="H777" s="123"/>
      <c r="I777" s="123"/>
      <c r="J777" s="123"/>
      <c r="K777" s="124"/>
      <c r="L777" s="123"/>
      <c r="M777" s="124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</row>
    <row r="778" spans="1:26" ht="15.75" customHeight="1">
      <c r="A778" s="123"/>
      <c r="B778" s="123"/>
      <c r="C778" s="123"/>
      <c r="D778" s="123"/>
      <c r="E778" s="123"/>
      <c r="F778" s="123"/>
      <c r="G778" s="123"/>
      <c r="H778" s="123"/>
      <c r="I778" s="123"/>
      <c r="J778" s="123"/>
      <c r="K778" s="124"/>
      <c r="L778" s="123"/>
      <c r="M778" s="124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</row>
    <row r="779" spans="1:26" ht="15.75" customHeight="1">
      <c r="A779" s="123"/>
      <c r="B779" s="123"/>
      <c r="C779" s="123"/>
      <c r="D779" s="123"/>
      <c r="E779" s="123"/>
      <c r="F779" s="123"/>
      <c r="G779" s="123"/>
      <c r="H779" s="123"/>
      <c r="I779" s="123"/>
      <c r="J779" s="123"/>
      <c r="K779" s="124"/>
      <c r="L779" s="123"/>
      <c r="M779" s="124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</row>
    <row r="780" spans="1:26" ht="15.75" customHeight="1">
      <c r="A780" s="123"/>
      <c r="B780" s="123"/>
      <c r="C780" s="123"/>
      <c r="D780" s="123"/>
      <c r="E780" s="123"/>
      <c r="F780" s="123"/>
      <c r="G780" s="123"/>
      <c r="H780" s="123"/>
      <c r="I780" s="123"/>
      <c r="J780" s="123"/>
      <c r="K780" s="124"/>
      <c r="L780" s="123"/>
      <c r="M780" s="124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</row>
    <row r="781" spans="1:26" ht="15.75" customHeight="1">
      <c r="A781" s="123"/>
      <c r="B781" s="123"/>
      <c r="C781" s="123"/>
      <c r="D781" s="123"/>
      <c r="E781" s="123"/>
      <c r="F781" s="123"/>
      <c r="G781" s="123"/>
      <c r="H781" s="123"/>
      <c r="I781" s="123"/>
      <c r="J781" s="123"/>
      <c r="K781" s="124"/>
      <c r="L781" s="123"/>
      <c r="M781" s="124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</row>
    <row r="782" spans="1:26" ht="15.75" customHeight="1">
      <c r="A782" s="123"/>
      <c r="B782" s="123"/>
      <c r="C782" s="123"/>
      <c r="D782" s="123"/>
      <c r="E782" s="123"/>
      <c r="F782" s="123"/>
      <c r="G782" s="123"/>
      <c r="H782" s="123"/>
      <c r="I782" s="123"/>
      <c r="J782" s="123"/>
      <c r="K782" s="124"/>
      <c r="L782" s="123"/>
      <c r="M782" s="124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</row>
    <row r="783" spans="1:26" ht="15.75" customHeight="1">
      <c r="A783" s="123"/>
      <c r="B783" s="123"/>
      <c r="C783" s="123"/>
      <c r="D783" s="123"/>
      <c r="E783" s="123"/>
      <c r="F783" s="123"/>
      <c r="G783" s="123"/>
      <c r="H783" s="123"/>
      <c r="I783" s="123"/>
      <c r="J783" s="123"/>
      <c r="K783" s="124"/>
      <c r="L783" s="123"/>
      <c r="M783" s="124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</row>
    <row r="784" spans="1:26" ht="15.75" customHeight="1">
      <c r="A784" s="123"/>
      <c r="B784" s="123"/>
      <c r="C784" s="123"/>
      <c r="D784" s="123"/>
      <c r="E784" s="123"/>
      <c r="F784" s="123"/>
      <c r="G784" s="123"/>
      <c r="H784" s="123"/>
      <c r="I784" s="123"/>
      <c r="J784" s="123"/>
      <c r="K784" s="124"/>
      <c r="L784" s="123"/>
      <c r="M784" s="124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</row>
    <row r="785" spans="1:26" ht="15.75" customHeight="1">
      <c r="A785" s="123"/>
      <c r="B785" s="123"/>
      <c r="C785" s="123"/>
      <c r="D785" s="123"/>
      <c r="E785" s="123"/>
      <c r="F785" s="123"/>
      <c r="G785" s="123"/>
      <c r="H785" s="123"/>
      <c r="I785" s="123"/>
      <c r="J785" s="123"/>
      <c r="K785" s="124"/>
      <c r="L785" s="123"/>
      <c r="M785" s="124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</row>
    <row r="786" spans="1:26" ht="15.75" customHeight="1">
      <c r="A786" s="123"/>
      <c r="B786" s="123"/>
      <c r="C786" s="123"/>
      <c r="D786" s="123"/>
      <c r="E786" s="123"/>
      <c r="F786" s="123"/>
      <c r="G786" s="123"/>
      <c r="H786" s="123"/>
      <c r="I786" s="123"/>
      <c r="J786" s="123"/>
      <c r="K786" s="124"/>
      <c r="L786" s="123"/>
      <c r="M786" s="124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</row>
    <row r="787" spans="1:26" ht="15.75" customHeight="1">
      <c r="A787" s="123"/>
      <c r="B787" s="123"/>
      <c r="C787" s="123"/>
      <c r="D787" s="123"/>
      <c r="E787" s="123"/>
      <c r="F787" s="123"/>
      <c r="G787" s="123"/>
      <c r="H787" s="123"/>
      <c r="I787" s="123"/>
      <c r="J787" s="123"/>
      <c r="K787" s="124"/>
      <c r="L787" s="123"/>
      <c r="M787" s="124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</row>
    <row r="788" spans="1:26" ht="15.75" customHeight="1">
      <c r="A788" s="123"/>
      <c r="B788" s="123"/>
      <c r="C788" s="123"/>
      <c r="D788" s="123"/>
      <c r="E788" s="123"/>
      <c r="F788" s="123"/>
      <c r="G788" s="123"/>
      <c r="H788" s="123"/>
      <c r="I788" s="123"/>
      <c r="J788" s="123"/>
      <c r="K788" s="124"/>
      <c r="L788" s="123"/>
      <c r="M788" s="124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</row>
    <row r="789" spans="1:26" ht="15.75" customHeight="1">
      <c r="A789" s="123"/>
      <c r="B789" s="123"/>
      <c r="C789" s="123"/>
      <c r="D789" s="123"/>
      <c r="E789" s="123"/>
      <c r="F789" s="123"/>
      <c r="G789" s="123"/>
      <c r="H789" s="123"/>
      <c r="I789" s="123"/>
      <c r="J789" s="123"/>
      <c r="K789" s="124"/>
      <c r="L789" s="123"/>
      <c r="M789" s="124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</row>
    <row r="790" spans="1:26" ht="15.75" customHeight="1">
      <c r="A790" s="123"/>
      <c r="B790" s="123"/>
      <c r="C790" s="123"/>
      <c r="D790" s="123"/>
      <c r="E790" s="123"/>
      <c r="F790" s="123"/>
      <c r="G790" s="123"/>
      <c r="H790" s="123"/>
      <c r="I790" s="123"/>
      <c r="J790" s="123"/>
      <c r="K790" s="124"/>
      <c r="L790" s="123"/>
      <c r="M790" s="124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</row>
    <row r="791" spans="1:26" ht="15.75" customHeight="1">
      <c r="A791" s="123"/>
      <c r="B791" s="123"/>
      <c r="C791" s="123"/>
      <c r="D791" s="123"/>
      <c r="E791" s="123"/>
      <c r="F791" s="123"/>
      <c r="G791" s="123"/>
      <c r="H791" s="123"/>
      <c r="I791" s="123"/>
      <c r="J791" s="123"/>
      <c r="K791" s="124"/>
      <c r="L791" s="123"/>
      <c r="M791" s="124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</row>
    <row r="792" spans="1:26" ht="15.75" customHeight="1">
      <c r="A792" s="123"/>
      <c r="B792" s="123"/>
      <c r="C792" s="123"/>
      <c r="D792" s="123"/>
      <c r="E792" s="123"/>
      <c r="F792" s="123"/>
      <c r="G792" s="123"/>
      <c r="H792" s="123"/>
      <c r="I792" s="123"/>
      <c r="J792" s="123"/>
      <c r="K792" s="124"/>
      <c r="L792" s="123"/>
      <c r="M792" s="124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</row>
    <row r="793" spans="1:26" ht="15.75" customHeight="1">
      <c r="A793" s="123"/>
      <c r="B793" s="123"/>
      <c r="C793" s="123"/>
      <c r="D793" s="123"/>
      <c r="E793" s="123"/>
      <c r="F793" s="123"/>
      <c r="G793" s="123"/>
      <c r="H793" s="123"/>
      <c r="I793" s="123"/>
      <c r="J793" s="123"/>
      <c r="K793" s="124"/>
      <c r="L793" s="123"/>
      <c r="M793" s="124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</row>
    <row r="794" spans="1:26" ht="15.75" customHeight="1">
      <c r="A794" s="123"/>
      <c r="B794" s="123"/>
      <c r="C794" s="123"/>
      <c r="D794" s="123"/>
      <c r="E794" s="123"/>
      <c r="F794" s="123"/>
      <c r="G794" s="123"/>
      <c r="H794" s="123"/>
      <c r="I794" s="123"/>
      <c r="J794" s="123"/>
      <c r="K794" s="124"/>
      <c r="L794" s="123"/>
      <c r="M794" s="124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</row>
    <row r="795" spans="1:26" ht="15.75" customHeight="1">
      <c r="A795" s="123"/>
      <c r="B795" s="123"/>
      <c r="C795" s="123"/>
      <c r="D795" s="123"/>
      <c r="E795" s="123"/>
      <c r="F795" s="123"/>
      <c r="G795" s="123"/>
      <c r="H795" s="123"/>
      <c r="I795" s="123"/>
      <c r="J795" s="123"/>
      <c r="K795" s="124"/>
      <c r="L795" s="123"/>
      <c r="M795" s="124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</row>
    <row r="796" spans="1:26" ht="15.75" customHeight="1">
      <c r="A796" s="123"/>
      <c r="B796" s="123"/>
      <c r="C796" s="123"/>
      <c r="D796" s="123"/>
      <c r="E796" s="123"/>
      <c r="F796" s="123"/>
      <c r="G796" s="123"/>
      <c r="H796" s="123"/>
      <c r="I796" s="123"/>
      <c r="J796" s="123"/>
      <c r="K796" s="124"/>
      <c r="L796" s="123"/>
      <c r="M796" s="124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</row>
    <row r="797" spans="1:26" ht="15.75" customHeight="1">
      <c r="A797" s="123"/>
      <c r="B797" s="123"/>
      <c r="C797" s="123"/>
      <c r="D797" s="123"/>
      <c r="E797" s="123"/>
      <c r="F797" s="123"/>
      <c r="G797" s="123"/>
      <c r="H797" s="123"/>
      <c r="I797" s="123"/>
      <c r="J797" s="123"/>
      <c r="K797" s="124"/>
      <c r="L797" s="123"/>
      <c r="M797" s="124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</row>
    <row r="798" spans="1:26" ht="15.75" customHeight="1">
      <c r="A798" s="123"/>
      <c r="B798" s="123"/>
      <c r="C798" s="123"/>
      <c r="D798" s="123"/>
      <c r="E798" s="123"/>
      <c r="F798" s="123"/>
      <c r="G798" s="123"/>
      <c r="H798" s="123"/>
      <c r="I798" s="123"/>
      <c r="J798" s="123"/>
      <c r="K798" s="124"/>
      <c r="L798" s="123"/>
      <c r="M798" s="124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</row>
    <row r="799" spans="1:26" ht="15.75" customHeight="1">
      <c r="A799" s="123"/>
      <c r="B799" s="123"/>
      <c r="C799" s="123"/>
      <c r="D799" s="123"/>
      <c r="E799" s="123"/>
      <c r="F799" s="123"/>
      <c r="G799" s="123"/>
      <c r="H799" s="123"/>
      <c r="I799" s="123"/>
      <c r="J799" s="123"/>
      <c r="K799" s="124"/>
      <c r="L799" s="123"/>
      <c r="M799" s="124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</row>
    <row r="800" spans="1:26" ht="15.75" customHeight="1">
      <c r="A800" s="123"/>
      <c r="B800" s="123"/>
      <c r="C800" s="123"/>
      <c r="D800" s="123"/>
      <c r="E800" s="123"/>
      <c r="F800" s="123"/>
      <c r="G800" s="123"/>
      <c r="H800" s="123"/>
      <c r="I800" s="123"/>
      <c r="J800" s="123"/>
      <c r="K800" s="124"/>
      <c r="L800" s="123"/>
      <c r="M800" s="124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</row>
    <row r="801" spans="1:26" ht="15.75" customHeight="1">
      <c r="A801" s="123"/>
      <c r="B801" s="123"/>
      <c r="C801" s="123"/>
      <c r="D801" s="123"/>
      <c r="E801" s="123"/>
      <c r="F801" s="123"/>
      <c r="G801" s="123"/>
      <c r="H801" s="123"/>
      <c r="I801" s="123"/>
      <c r="J801" s="123"/>
      <c r="K801" s="124"/>
      <c r="L801" s="123"/>
      <c r="M801" s="124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</row>
    <row r="802" spans="1:26" ht="15.75" customHeight="1">
      <c r="A802" s="123"/>
      <c r="B802" s="123"/>
      <c r="C802" s="123"/>
      <c r="D802" s="123"/>
      <c r="E802" s="123"/>
      <c r="F802" s="123"/>
      <c r="G802" s="123"/>
      <c r="H802" s="123"/>
      <c r="I802" s="123"/>
      <c r="J802" s="123"/>
      <c r="K802" s="124"/>
      <c r="L802" s="123"/>
      <c r="M802" s="124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</row>
    <row r="803" spans="1:26" ht="15.75" customHeight="1">
      <c r="A803" s="123"/>
      <c r="B803" s="123"/>
      <c r="C803" s="123"/>
      <c r="D803" s="123"/>
      <c r="E803" s="123"/>
      <c r="F803" s="123"/>
      <c r="G803" s="123"/>
      <c r="H803" s="123"/>
      <c r="I803" s="123"/>
      <c r="J803" s="123"/>
      <c r="K803" s="124"/>
      <c r="L803" s="123"/>
      <c r="M803" s="124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</row>
    <row r="804" spans="1:26" ht="15.75" customHeight="1">
      <c r="A804" s="123"/>
      <c r="B804" s="123"/>
      <c r="C804" s="123"/>
      <c r="D804" s="123"/>
      <c r="E804" s="123"/>
      <c r="F804" s="123"/>
      <c r="G804" s="123"/>
      <c r="H804" s="123"/>
      <c r="I804" s="123"/>
      <c r="J804" s="123"/>
      <c r="K804" s="124"/>
      <c r="L804" s="123"/>
      <c r="M804" s="124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</row>
    <row r="805" spans="1:26" ht="15.75" customHeight="1">
      <c r="A805" s="123"/>
      <c r="B805" s="123"/>
      <c r="C805" s="123"/>
      <c r="D805" s="123"/>
      <c r="E805" s="123"/>
      <c r="F805" s="123"/>
      <c r="G805" s="123"/>
      <c r="H805" s="123"/>
      <c r="I805" s="123"/>
      <c r="J805" s="123"/>
      <c r="K805" s="124"/>
      <c r="L805" s="123"/>
      <c r="M805" s="124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</row>
    <row r="806" spans="1:26" ht="15.75" customHeight="1">
      <c r="A806" s="123"/>
      <c r="B806" s="123"/>
      <c r="C806" s="123"/>
      <c r="D806" s="123"/>
      <c r="E806" s="123"/>
      <c r="F806" s="123"/>
      <c r="G806" s="123"/>
      <c r="H806" s="123"/>
      <c r="I806" s="123"/>
      <c r="J806" s="123"/>
      <c r="K806" s="124"/>
      <c r="L806" s="123"/>
      <c r="M806" s="124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</row>
    <row r="807" spans="1:26" ht="15.75" customHeight="1">
      <c r="A807" s="123"/>
      <c r="B807" s="123"/>
      <c r="C807" s="123"/>
      <c r="D807" s="123"/>
      <c r="E807" s="123"/>
      <c r="F807" s="123"/>
      <c r="G807" s="123"/>
      <c r="H807" s="123"/>
      <c r="I807" s="123"/>
      <c r="J807" s="123"/>
      <c r="K807" s="124"/>
      <c r="L807" s="123"/>
      <c r="M807" s="124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</row>
    <row r="808" spans="1:26" ht="15.75" customHeight="1">
      <c r="A808" s="123"/>
      <c r="B808" s="123"/>
      <c r="C808" s="123"/>
      <c r="D808" s="123"/>
      <c r="E808" s="123"/>
      <c r="F808" s="123"/>
      <c r="G808" s="123"/>
      <c r="H808" s="123"/>
      <c r="I808" s="123"/>
      <c r="J808" s="123"/>
      <c r="K808" s="124"/>
      <c r="L808" s="123"/>
      <c r="M808" s="124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</row>
    <row r="809" spans="1:26" ht="15.75" customHeight="1">
      <c r="A809" s="123"/>
      <c r="B809" s="123"/>
      <c r="C809" s="123"/>
      <c r="D809" s="123"/>
      <c r="E809" s="123"/>
      <c r="F809" s="123"/>
      <c r="G809" s="123"/>
      <c r="H809" s="123"/>
      <c r="I809" s="123"/>
      <c r="J809" s="123"/>
      <c r="K809" s="124"/>
      <c r="L809" s="123"/>
      <c r="M809" s="124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</row>
    <row r="810" spans="1:26" ht="15.75" customHeight="1">
      <c r="A810" s="123"/>
      <c r="B810" s="123"/>
      <c r="C810" s="123"/>
      <c r="D810" s="123"/>
      <c r="E810" s="123"/>
      <c r="F810" s="123"/>
      <c r="G810" s="123"/>
      <c r="H810" s="123"/>
      <c r="I810" s="123"/>
      <c r="J810" s="123"/>
      <c r="K810" s="124"/>
      <c r="L810" s="123"/>
      <c r="M810" s="124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</row>
    <row r="811" spans="1:26" ht="15.75" customHeight="1">
      <c r="A811" s="123"/>
      <c r="B811" s="123"/>
      <c r="C811" s="123"/>
      <c r="D811" s="123"/>
      <c r="E811" s="123"/>
      <c r="F811" s="123"/>
      <c r="G811" s="123"/>
      <c r="H811" s="123"/>
      <c r="I811" s="123"/>
      <c r="J811" s="123"/>
      <c r="K811" s="124"/>
      <c r="L811" s="123"/>
      <c r="M811" s="124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</row>
    <row r="812" spans="1:26" ht="15.75" customHeight="1">
      <c r="A812" s="123"/>
      <c r="B812" s="123"/>
      <c r="C812" s="123"/>
      <c r="D812" s="123"/>
      <c r="E812" s="123"/>
      <c r="F812" s="123"/>
      <c r="G812" s="123"/>
      <c r="H812" s="123"/>
      <c r="I812" s="123"/>
      <c r="J812" s="123"/>
      <c r="K812" s="124"/>
      <c r="L812" s="123"/>
      <c r="M812" s="124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</row>
    <row r="813" spans="1:26" ht="15.75" customHeight="1">
      <c r="A813" s="123"/>
      <c r="B813" s="123"/>
      <c r="C813" s="123"/>
      <c r="D813" s="123"/>
      <c r="E813" s="123"/>
      <c r="F813" s="123"/>
      <c r="G813" s="123"/>
      <c r="H813" s="123"/>
      <c r="I813" s="123"/>
      <c r="J813" s="123"/>
      <c r="K813" s="124"/>
      <c r="L813" s="123"/>
      <c r="M813" s="124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</row>
    <row r="814" spans="1:26" ht="15.75" customHeight="1">
      <c r="A814" s="123"/>
      <c r="B814" s="123"/>
      <c r="C814" s="123"/>
      <c r="D814" s="123"/>
      <c r="E814" s="123"/>
      <c r="F814" s="123"/>
      <c r="G814" s="123"/>
      <c r="H814" s="123"/>
      <c r="I814" s="123"/>
      <c r="J814" s="123"/>
      <c r="K814" s="124"/>
      <c r="L814" s="123"/>
      <c r="M814" s="124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</row>
    <row r="815" spans="1:26" ht="15.75" customHeight="1">
      <c r="A815" s="123"/>
      <c r="B815" s="123"/>
      <c r="C815" s="123"/>
      <c r="D815" s="123"/>
      <c r="E815" s="123"/>
      <c r="F815" s="123"/>
      <c r="G815" s="123"/>
      <c r="H815" s="123"/>
      <c r="I815" s="123"/>
      <c r="J815" s="123"/>
      <c r="K815" s="124"/>
      <c r="L815" s="123"/>
      <c r="M815" s="124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</row>
    <row r="816" spans="1:26" ht="15.75" customHeight="1">
      <c r="A816" s="123"/>
      <c r="B816" s="123"/>
      <c r="C816" s="123"/>
      <c r="D816" s="123"/>
      <c r="E816" s="123"/>
      <c r="F816" s="123"/>
      <c r="G816" s="123"/>
      <c r="H816" s="123"/>
      <c r="I816" s="123"/>
      <c r="J816" s="123"/>
      <c r="K816" s="124"/>
      <c r="L816" s="123"/>
      <c r="M816" s="124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</row>
    <row r="817" spans="1:26" ht="15.75" customHeight="1">
      <c r="A817" s="123"/>
      <c r="B817" s="123"/>
      <c r="C817" s="123"/>
      <c r="D817" s="123"/>
      <c r="E817" s="123"/>
      <c r="F817" s="123"/>
      <c r="G817" s="123"/>
      <c r="H817" s="123"/>
      <c r="I817" s="123"/>
      <c r="J817" s="123"/>
      <c r="K817" s="124"/>
      <c r="L817" s="123"/>
      <c r="M817" s="124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</row>
    <row r="818" spans="1:26" ht="15.75" customHeight="1">
      <c r="A818" s="123"/>
      <c r="B818" s="123"/>
      <c r="C818" s="123"/>
      <c r="D818" s="123"/>
      <c r="E818" s="123"/>
      <c r="F818" s="123"/>
      <c r="G818" s="123"/>
      <c r="H818" s="123"/>
      <c r="I818" s="123"/>
      <c r="J818" s="123"/>
      <c r="K818" s="124"/>
      <c r="L818" s="123"/>
      <c r="M818" s="124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</row>
    <row r="819" spans="1:26" ht="15.75" customHeight="1">
      <c r="A819" s="123"/>
      <c r="B819" s="123"/>
      <c r="C819" s="123"/>
      <c r="D819" s="123"/>
      <c r="E819" s="123"/>
      <c r="F819" s="123"/>
      <c r="G819" s="123"/>
      <c r="H819" s="123"/>
      <c r="I819" s="123"/>
      <c r="J819" s="123"/>
      <c r="K819" s="124"/>
      <c r="L819" s="123"/>
      <c r="M819" s="124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</row>
    <row r="820" spans="1:26" ht="15.75" customHeight="1">
      <c r="A820" s="123"/>
      <c r="B820" s="123"/>
      <c r="C820" s="123"/>
      <c r="D820" s="123"/>
      <c r="E820" s="123"/>
      <c r="F820" s="123"/>
      <c r="G820" s="123"/>
      <c r="H820" s="123"/>
      <c r="I820" s="123"/>
      <c r="J820" s="123"/>
      <c r="K820" s="124"/>
      <c r="L820" s="123"/>
      <c r="M820" s="124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</row>
    <row r="821" spans="1:26" ht="15.75" customHeight="1">
      <c r="A821" s="123"/>
      <c r="B821" s="123"/>
      <c r="C821" s="123"/>
      <c r="D821" s="123"/>
      <c r="E821" s="123"/>
      <c r="F821" s="123"/>
      <c r="G821" s="123"/>
      <c r="H821" s="123"/>
      <c r="I821" s="123"/>
      <c r="J821" s="123"/>
      <c r="K821" s="124"/>
      <c r="L821" s="123"/>
      <c r="M821" s="124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</row>
    <row r="822" spans="1:26" ht="15.75" customHeight="1">
      <c r="A822" s="123"/>
      <c r="B822" s="123"/>
      <c r="C822" s="123"/>
      <c r="D822" s="123"/>
      <c r="E822" s="123"/>
      <c r="F822" s="123"/>
      <c r="G822" s="123"/>
      <c r="H822" s="123"/>
      <c r="I822" s="123"/>
      <c r="J822" s="123"/>
      <c r="K822" s="124"/>
      <c r="L822" s="123"/>
      <c r="M822" s="124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</row>
    <row r="823" spans="1:26" ht="15.75" customHeight="1">
      <c r="A823" s="123"/>
      <c r="B823" s="123"/>
      <c r="C823" s="123"/>
      <c r="D823" s="123"/>
      <c r="E823" s="123"/>
      <c r="F823" s="123"/>
      <c r="G823" s="123"/>
      <c r="H823" s="123"/>
      <c r="I823" s="123"/>
      <c r="J823" s="123"/>
      <c r="K823" s="124"/>
      <c r="L823" s="123"/>
      <c r="M823" s="124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</row>
    <row r="824" spans="1:26" ht="15.75" customHeight="1">
      <c r="A824" s="123"/>
      <c r="B824" s="123"/>
      <c r="C824" s="123"/>
      <c r="D824" s="123"/>
      <c r="E824" s="123"/>
      <c r="F824" s="123"/>
      <c r="G824" s="123"/>
      <c r="H824" s="123"/>
      <c r="I824" s="123"/>
      <c r="J824" s="123"/>
      <c r="K824" s="124"/>
      <c r="L824" s="123"/>
      <c r="M824" s="124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</row>
    <row r="825" spans="1:26" ht="15.75" customHeight="1">
      <c r="A825" s="123"/>
      <c r="B825" s="123"/>
      <c r="C825" s="123"/>
      <c r="D825" s="123"/>
      <c r="E825" s="123"/>
      <c r="F825" s="123"/>
      <c r="G825" s="123"/>
      <c r="H825" s="123"/>
      <c r="I825" s="123"/>
      <c r="J825" s="123"/>
      <c r="K825" s="124"/>
      <c r="L825" s="123"/>
      <c r="M825" s="124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</row>
    <row r="826" spans="1:26" ht="15.75" customHeight="1">
      <c r="A826" s="123"/>
      <c r="B826" s="123"/>
      <c r="C826" s="123"/>
      <c r="D826" s="123"/>
      <c r="E826" s="123"/>
      <c r="F826" s="123"/>
      <c r="G826" s="123"/>
      <c r="H826" s="123"/>
      <c r="I826" s="123"/>
      <c r="J826" s="123"/>
      <c r="K826" s="124"/>
      <c r="L826" s="123"/>
      <c r="M826" s="124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</row>
    <row r="827" spans="1:26" ht="15.75" customHeight="1">
      <c r="A827" s="123"/>
      <c r="B827" s="123"/>
      <c r="C827" s="123"/>
      <c r="D827" s="123"/>
      <c r="E827" s="123"/>
      <c r="F827" s="123"/>
      <c r="G827" s="123"/>
      <c r="H827" s="123"/>
      <c r="I827" s="123"/>
      <c r="J827" s="123"/>
      <c r="K827" s="124"/>
      <c r="L827" s="123"/>
      <c r="M827" s="124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</row>
    <row r="828" spans="1:26" ht="15.75" customHeight="1">
      <c r="A828" s="123"/>
      <c r="B828" s="123"/>
      <c r="C828" s="123"/>
      <c r="D828" s="123"/>
      <c r="E828" s="123"/>
      <c r="F828" s="123"/>
      <c r="G828" s="123"/>
      <c r="H828" s="123"/>
      <c r="I828" s="123"/>
      <c r="J828" s="123"/>
      <c r="K828" s="124"/>
      <c r="L828" s="123"/>
      <c r="M828" s="124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</row>
    <row r="829" spans="1:26" ht="15.75" customHeight="1">
      <c r="A829" s="123"/>
      <c r="B829" s="123"/>
      <c r="C829" s="123"/>
      <c r="D829" s="123"/>
      <c r="E829" s="123"/>
      <c r="F829" s="123"/>
      <c r="G829" s="123"/>
      <c r="H829" s="123"/>
      <c r="I829" s="123"/>
      <c r="J829" s="123"/>
      <c r="K829" s="124"/>
      <c r="L829" s="123"/>
      <c r="M829" s="124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</row>
    <row r="830" spans="1:26" ht="15.75" customHeight="1">
      <c r="A830" s="123"/>
      <c r="B830" s="123"/>
      <c r="C830" s="123"/>
      <c r="D830" s="123"/>
      <c r="E830" s="123"/>
      <c r="F830" s="123"/>
      <c r="G830" s="123"/>
      <c r="H830" s="123"/>
      <c r="I830" s="123"/>
      <c r="J830" s="123"/>
      <c r="K830" s="124"/>
      <c r="L830" s="123"/>
      <c r="M830" s="124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</row>
    <row r="831" spans="1:26" ht="15.75" customHeight="1">
      <c r="A831" s="123"/>
      <c r="B831" s="123"/>
      <c r="C831" s="123"/>
      <c r="D831" s="123"/>
      <c r="E831" s="123"/>
      <c r="F831" s="123"/>
      <c r="G831" s="123"/>
      <c r="H831" s="123"/>
      <c r="I831" s="123"/>
      <c r="J831" s="123"/>
      <c r="K831" s="124"/>
      <c r="L831" s="123"/>
      <c r="M831" s="124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</row>
    <row r="832" spans="1:26" ht="15.75" customHeight="1">
      <c r="A832" s="123"/>
      <c r="B832" s="123"/>
      <c r="C832" s="123"/>
      <c r="D832" s="123"/>
      <c r="E832" s="123"/>
      <c r="F832" s="123"/>
      <c r="G832" s="123"/>
      <c r="H832" s="123"/>
      <c r="I832" s="123"/>
      <c r="J832" s="123"/>
      <c r="K832" s="124"/>
      <c r="L832" s="123"/>
      <c r="M832" s="124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</row>
    <row r="833" spans="1:26" ht="15.75" customHeight="1">
      <c r="A833" s="123"/>
      <c r="B833" s="123"/>
      <c r="C833" s="123"/>
      <c r="D833" s="123"/>
      <c r="E833" s="123"/>
      <c r="F833" s="123"/>
      <c r="G833" s="123"/>
      <c r="H833" s="123"/>
      <c r="I833" s="123"/>
      <c r="J833" s="123"/>
      <c r="K833" s="124"/>
      <c r="L833" s="123"/>
      <c r="M833" s="124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</row>
    <row r="834" spans="1:26" ht="15.75" customHeight="1">
      <c r="A834" s="123"/>
      <c r="B834" s="123"/>
      <c r="C834" s="123"/>
      <c r="D834" s="123"/>
      <c r="E834" s="123"/>
      <c r="F834" s="123"/>
      <c r="G834" s="123"/>
      <c r="H834" s="123"/>
      <c r="I834" s="123"/>
      <c r="J834" s="123"/>
      <c r="K834" s="124"/>
      <c r="L834" s="123"/>
      <c r="M834" s="124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</row>
    <row r="835" spans="1:26" ht="15.75" customHeight="1">
      <c r="A835" s="123"/>
      <c r="B835" s="123"/>
      <c r="C835" s="123"/>
      <c r="D835" s="123"/>
      <c r="E835" s="123"/>
      <c r="F835" s="123"/>
      <c r="G835" s="123"/>
      <c r="H835" s="123"/>
      <c r="I835" s="123"/>
      <c r="J835" s="123"/>
      <c r="K835" s="124"/>
      <c r="L835" s="123"/>
      <c r="M835" s="124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</row>
    <row r="836" spans="1:26" ht="15.75" customHeight="1">
      <c r="A836" s="123"/>
      <c r="B836" s="123"/>
      <c r="C836" s="123"/>
      <c r="D836" s="123"/>
      <c r="E836" s="123"/>
      <c r="F836" s="123"/>
      <c r="G836" s="123"/>
      <c r="H836" s="123"/>
      <c r="I836" s="123"/>
      <c r="J836" s="123"/>
      <c r="K836" s="124"/>
      <c r="L836" s="123"/>
      <c r="M836" s="124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</row>
    <row r="837" spans="1:26" ht="15.75" customHeight="1">
      <c r="A837" s="123"/>
      <c r="B837" s="123"/>
      <c r="C837" s="123"/>
      <c r="D837" s="123"/>
      <c r="E837" s="123"/>
      <c r="F837" s="123"/>
      <c r="G837" s="123"/>
      <c r="H837" s="123"/>
      <c r="I837" s="123"/>
      <c r="J837" s="123"/>
      <c r="K837" s="124"/>
      <c r="L837" s="123"/>
      <c r="M837" s="124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</row>
    <row r="838" spans="1:26" ht="15.75" customHeight="1">
      <c r="A838" s="123"/>
      <c r="B838" s="123"/>
      <c r="C838" s="123"/>
      <c r="D838" s="123"/>
      <c r="E838" s="123"/>
      <c r="F838" s="123"/>
      <c r="G838" s="123"/>
      <c r="H838" s="123"/>
      <c r="I838" s="123"/>
      <c r="J838" s="123"/>
      <c r="K838" s="124"/>
      <c r="L838" s="123"/>
      <c r="M838" s="124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</row>
    <row r="839" spans="1:26" ht="15.75" customHeight="1">
      <c r="A839" s="123"/>
      <c r="B839" s="123"/>
      <c r="C839" s="123"/>
      <c r="D839" s="123"/>
      <c r="E839" s="123"/>
      <c r="F839" s="123"/>
      <c r="G839" s="123"/>
      <c r="H839" s="123"/>
      <c r="I839" s="123"/>
      <c r="J839" s="123"/>
      <c r="K839" s="124"/>
      <c r="L839" s="123"/>
      <c r="M839" s="124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</row>
    <row r="840" spans="1:26" ht="15.75" customHeight="1">
      <c r="A840" s="123"/>
      <c r="B840" s="123"/>
      <c r="C840" s="123"/>
      <c r="D840" s="123"/>
      <c r="E840" s="123"/>
      <c r="F840" s="123"/>
      <c r="G840" s="123"/>
      <c r="H840" s="123"/>
      <c r="I840" s="123"/>
      <c r="J840" s="123"/>
      <c r="K840" s="124"/>
      <c r="L840" s="123"/>
      <c r="M840" s="124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</row>
    <row r="841" spans="1:26" ht="15.75" customHeight="1">
      <c r="A841" s="123"/>
      <c r="B841" s="123"/>
      <c r="C841" s="123"/>
      <c r="D841" s="123"/>
      <c r="E841" s="123"/>
      <c r="F841" s="123"/>
      <c r="G841" s="123"/>
      <c r="H841" s="123"/>
      <c r="I841" s="123"/>
      <c r="J841" s="123"/>
      <c r="K841" s="124"/>
      <c r="L841" s="123"/>
      <c r="M841" s="124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</row>
    <row r="842" spans="1:26" ht="15.75" customHeight="1">
      <c r="A842" s="123"/>
      <c r="B842" s="123"/>
      <c r="C842" s="123"/>
      <c r="D842" s="123"/>
      <c r="E842" s="123"/>
      <c r="F842" s="123"/>
      <c r="G842" s="123"/>
      <c r="H842" s="123"/>
      <c r="I842" s="123"/>
      <c r="J842" s="123"/>
      <c r="K842" s="124"/>
      <c r="L842" s="123"/>
      <c r="M842" s="124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</row>
    <row r="843" spans="1:26" ht="15.75" customHeight="1">
      <c r="A843" s="123"/>
      <c r="B843" s="123"/>
      <c r="C843" s="123"/>
      <c r="D843" s="123"/>
      <c r="E843" s="123"/>
      <c r="F843" s="123"/>
      <c r="G843" s="123"/>
      <c r="H843" s="123"/>
      <c r="I843" s="123"/>
      <c r="J843" s="123"/>
      <c r="K843" s="124"/>
      <c r="L843" s="123"/>
      <c r="M843" s="124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</row>
    <row r="844" spans="1:26" ht="15.75" customHeight="1">
      <c r="A844" s="123"/>
      <c r="B844" s="123"/>
      <c r="C844" s="123"/>
      <c r="D844" s="123"/>
      <c r="E844" s="123"/>
      <c r="F844" s="123"/>
      <c r="G844" s="123"/>
      <c r="H844" s="123"/>
      <c r="I844" s="123"/>
      <c r="J844" s="123"/>
      <c r="K844" s="124"/>
      <c r="L844" s="123"/>
      <c r="M844" s="124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</row>
    <row r="845" spans="1:26" ht="15.75" customHeight="1">
      <c r="A845" s="123"/>
      <c r="B845" s="123"/>
      <c r="C845" s="123"/>
      <c r="D845" s="123"/>
      <c r="E845" s="123"/>
      <c r="F845" s="123"/>
      <c r="G845" s="123"/>
      <c r="H845" s="123"/>
      <c r="I845" s="123"/>
      <c r="J845" s="123"/>
      <c r="K845" s="124"/>
      <c r="L845" s="123"/>
      <c r="M845" s="124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</row>
    <row r="846" spans="1:26" ht="15.75" customHeight="1">
      <c r="A846" s="123"/>
      <c r="B846" s="123"/>
      <c r="C846" s="123"/>
      <c r="D846" s="123"/>
      <c r="E846" s="123"/>
      <c r="F846" s="123"/>
      <c r="G846" s="123"/>
      <c r="H846" s="123"/>
      <c r="I846" s="123"/>
      <c r="J846" s="123"/>
      <c r="K846" s="124"/>
      <c r="L846" s="123"/>
      <c r="M846" s="124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</row>
    <row r="847" spans="1:26" ht="15.75" customHeight="1">
      <c r="A847" s="123"/>
      <c r="B847" s="123"/>
      <c r="C847" s="123"/>
      <c r="D847" s="123"/>
      <c r="E847" s="123"/>
      <c r="F847" s="123"/>
      <c r="G847" s="123"/>
      <c r="H847" s="123"/>
      <c r="I847" s="123"/>
      <c r="J847" s="123"/>
      <c r="K847" s="124"/>
      <c r="L847" s="123"/>
      <c r="M847" s="124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</row>
    <row r="848" spans="1:26" ht="15.75" customHeight="1">
      <c r="A848" s="123"/>
      <c r="B848" s="123"/>
      <c r="C848" s="123"/>
      <c r="D848" s="123"/>
      <c r="E848" s="123"/>
      <c r="F848" s="123"/>
      <c r="G848" s="123"/>
      <c r="H848" s="123"/>
      <c r="I848" s="123"/>
      <c r="J848" s="123"/>
      <c r="K848" s="124"/>
      <c r="L848" s="123"/>
      <c r="M848" s="124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</row>
    <row r="849" spans="1:26" ht="15.75" customHeight="1">
      <c r="A849" s="123"/>
      <c r="B849" s="123"/>
      <c r="C849" s="123"/>
      <c r="D849" s="123"/>
      <c r="E849" s="123"/>
      <c r="F849" s="123"/>
      <c r="G849" s="123"/>
      <c r="H849" s="123"/>
      <c r="I849" s="123"/>
      <c r="J849" s="123"/>
      <c r="K849" s="124"/>
      <c r="L849" s="123"/>
      <c r="M849" s="124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</row>
    <row r="850" spans="1:26" ht="15.75" customHeight="1">
      <c r="A850" s="123"/>
      <c r="B850" s="123"/>
      <c r="C850" s="123"/>
      <c r="D850" s="123"/>
      <c r="E850" s="123"/>
      <c r="F850" s="123"/>
      <c r="G850" s="123"/>
      <c r="H850" s="123"/>
      <c r="I850" s="123"/>
      <c r="J850" s="123"/>
      <c r="K850" s="124"/>
      <c r="L850" s="123"/>
      <c r="M850" s="124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</row>
    <row r="851" spans="1:26" ht="15.75" customHeight="1">
      <c r="A851" s="123"/>
      <c r="B851" s="123"/>
      <c r="C851" s="123"/>
      <c r="D851" s="123"/>
      <c r="E851" s="123"/>
      <c r="F851" s="123"/>
      <c r="G851" s="123"/>
      <c r="H851" s="123"/>
      <c r="I851" s="123"/>
      <c r="J851" s="123"/>
      <c r="K851" s="124"/>
      <c r="L851" s="123"/>
      <c r="M851" s="124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</row>
    <row r="852" spans="1:26" ht="15.75" customHeight="1">
      <c r="A852" s="123"/>
      <c r="B852" s="123"/>
      <c r="C852" s="123"/>
      <c r="D852" s="123"/>
      <c r="E852" s="123"/>
      <c r="F852" s="123"/>
      <c r="G852" s="123"/>
      <c r="H852" s="123"/>
      <c r="I852" s="123"/>
      <c r="J852" s="123"/>
      <c r="K852" s="124"/>
      <c r="L852" s="123"/>
      <c r="M852" s="124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</row>
    <row r="853" spans="1:26" ht="15.75" customHeight="1">
      <c r="A853" s="123"/>
      <c r="B853" s="123"/>
      <c r="C853" s="123"/>
      <c r="D853" s="123"/>
      <c r="E853" s="123"/>
      <c r="F853" s="123"/>
      <c r="G853" s="123"/>
      <c r="H853" s="123"/>
      <c r="I853" s="123"/>
      <c r="J853" s="123"/>
      <c r="K853" s="124"/>
      <c r="L853" s="123"/>
      <c r="M853" s="124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</row>
    <row r="854" spans="1:26" ht="15.75" customHeight="1">
      <c r="A854" s="123"/>
      <c r="B854" s="123"/>
      <c r="C854" s="123"/>
      <c r="D854" s="123"/>
      <c r="E854" s="123"/>
      <c r="F854" s="123"/>
      <c r="G854" s="123"/>
      <c r="H854" s="123"/>
      <c r="I854" s="123"/>
      <c r="J854" s="123"/>
      <c r="K854" s="124"/>
      <c r="L854" s="123"/>
      <c r="M854" s="124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</row>
    <row r="855" spans="1:26" ht="15.75" customHeight="1">
      <c r="A855" s="123"/>
      <c r="B855" s="123"/>
      <c r="C855" s="123"/>
      <c r="D855" s="123"/>
      <c r="E855" s="123"/>
      <c r="F855" s="123"/>
      <c r="G855" s="123"/>
      <c r="H855" s="123"/>
      <c r="I855" s="123"/>
      <c r="J855" s="123"/>
      <c r="K855" s="124"/>
      <c r="L855" s="123"/>
      <c r="M855" s="124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</row>
    <row r="856" spans="1:26" ht="15.75" customHeight="1">
      <c r="A856" s="123"/>
      <c r="B856" s="123"/>
      <c r="C856" s="123"/>
      <c r="D856" s="123"/>
      <c r="E856" s="123"/>
      <c r="F856" s="123"/>
      <c r="G856" s="123"/>
      <c r="H856" s="123"/>
      <c r="I856" s="123"/>
      <c r="J856" s="123"/>
      <c r="K856" s="124"/>
      <c r="L856" s="123"/>
      <c r="M856" s="124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</row>
    <row r="857" spans="1:26" ht="15.75" customHeight="1">
      <c r="A857" s="123"/>
      <c r="B857" s="123"/>
      <c r="C857" s="123"/>
      <c r="D857" s="123"/>
      <c r="E857" s="123"/>
      <c r="F857" s="123"/>
      <c r="G857" s="123"/>
      <c r="H857" s="123"/>
      <c r="I857" s="123"/>
      <c r="J857" s="123"/>
      <c r="K857" s="124"/>
      <c r="L857" s="123"/>
      <c r="M857" s="124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</row>
    <row r="858" spans="1:26" ht="15.75" customHeight="1">
      <c r="A858" s="123"/>
      <c r="B858" s="123"/>
      <c r="C858" s="123"/>
      <c r="D858" s="123"/>
      <c r="E858" s="123"/>
      <c r="F858" s="123"/>
      <c r="G858" s="123"/>
      <c r="H858" s="123"/>
      <c r="I858" s="123"/>
      <c r="J858" s="123"/>
      <c r="K858" s="124"/>
      <c r="L858" s="123"/>
      <c r="M858" s="124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</row>
    <row r="859" spans="1:26" ht="15.75" customHeight="1">
      <c r="A859" s="123"/>
      <c r="B859" s="123"/>
      <c r="C859" s="123"/>
      <c r="D859" s="123"/>
      <c r="E859" s="123"/>
      <c r="F859" s="123"/>
      <c r="G859" s="123"/>
      <c r="H859" s="123"/>
      <c r="I859" s="123"/>
      <c r="J859" s="123"/>
      <c r="K859" s="124"/>
      <c r="L859" s="123"/>
      <c r="M859" s="124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</row>
    <row r="860" spans="1:26" ht="15.75" customHeight="1">
      <c r="A860" s="123"/>
      <c r="B860" s="123"/>
      <c r="C860" s="123"/>
      <c r="D860" s="123"/>
      <c r="E860" s="123"/>
      <c r="F860" s="123"/>
      <c r="G860" s="123"/>
      <c r="H860" s="123"/>
      <c r="I860" s="123"/>
      <c r="J860" s="123"/>
      <c r="K860" s="124"/>
      <c r="L860" s="123"/>
      <c r="M860" s="124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</row>
    <row r="861" spans="1:26" ht="15.75" customHeight="1">
      <c r="A861" s="123"/>
      <c r="B861" s="123"/>
      <c r="C861" s="123"/>
      <c r="D861" s="123"/>
      <c r="E861" s="123"/>
      <c r="F861" s="123"/>
      <c r="G861" s="123"/>
      <c r="H861" s="123"/>
      <c r="I861" s="123"/>
      <c r="J861" s="123"/>
      <c r="K861" s="124"/>
      <c r="L861" s="123"/>
      <c r="M861" s="124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</row>
    <row r="862" spans="1:26" ht="15.75" customHeight="1">
      <c r="A862" s="123"/>
      <c r="B862" s="123"/>
      <c r="C862" s="123"/>
      <c r="D862" s="123"/>
      <c r="E862" s="123"/>
      <c r="F862" s="123"/>
      <c r="G862" s="123"/>
      <c r="H862" s="123"/>
      <c r="I862" s="123"/>
      <c r="J862" s="123"/>
      <c r="K862" s="124"/>
      <c r="L862" s="123"/>
      <c r="M862" s="124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</row>
    <row r="863" spans="1:26" ht="15.75" customHeight="1">
      <c r="A863" s="123"/>
      <c r="B863" s="123"/>
      <c r="C863" s="123"/>
      <c r="D863" s="123"/>
      <c r="E863" s="123"/>
      <c r="F863" s="123"/>
      <c r="G863" s="123"/>
      <c r="H863" s="123"/>
      <c r="I863" s="123"/>
      <c r="J863" s="123"/>
      <c r="K863" s="124"/>
      <c r="L863" s="123"/>
      <c r="M863" s="124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</row>
    <row r="864" spans="1:26" ht="15.75" customHeight="1">
      <c r="A864" s="123"/>
      <c r="B864" s="123"/>
      <c r="C864" s="123"/>
      <c r="D864" s="123"/>
      <c r="E864" s="123"/>
      <c r="F864" s="123"/>
      <c r="G864" s="123"/>
      <c r="H864" s="123"/>
      <c r="I864" s="123"/>
      <c r="J864" s="123"/>
      <c r="K864" s="124"/>
      <c r="L864" s="123"/>
      <c r="M864" s="124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</row>
    <row r="865" spans="1:26" ht="15.75" customHeight="1">
      <c r="A865" s="123"/>
      <c r="B865" s="123"/>
      <c r="C865" s="123"/>
      <c r="D865" s="123"/>
      <c r="E865" s="123"/>
      <c r="F865" s="123"/>
      <c r="G865" s="123"/>
      <c r="H865" s="123"/>
      <c r="I865" s="123"/>
      <c r="J865" s="123"/>
      <c r="K865" s="124"/>
      <c r="L865" s="123"/>
      <c r="M865" s="124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</row>
    <row r="866" spans="1:26" ht="15.75" customHeight="1">
      <c r="A866" s="123"/>
      <c r="B866" s="123"/>
      <c r="C866" s="123"/>
      <c r="D866" s="123"/>
      <c r="E866" s="123"/>
      <c r="F866" s="123"/>
      <c r="G866" s="123"/>
      <c r="H866" s="123"/>
      <c r="I866" s="123"/>
      <c r="J866" s="123"/>
      <c r="K866" s="124"/>
      <c r="L866" s="123"/>
      <c r="M866" s="124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</row>
    <row r="867" spans="1:26" ht="15.75" customHeight="1">
      <c r="A867" s="123"/>
      <c r="B867" s="123"/>
      <c r="C867" s="123"/>
      <c r="D867" s="123"/>
      <c r="E867" s="123"/>
      <c r="F867" s="123"/>
      <c r="G867" s="123"/>
      <c r="H867" s="123"/>
      <c r="I867" s="123"/>
      <c r="J867" s="123"/>
      <c r="K867" s="124"/>
      <c r="L867" s="123"/>
      <c r="M867" s="124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</row>
    <row r="868" spans="1:26" ht="15.75" customHeight="1">
      <c r="A868" s="123"/>
      <c r="B868" s="123"/>
      <c r="C868" s="123"/>
      <c r="D868" s="123"/>
      <c r="E868" s="123"/>
      <c r="F868" s="123"/>
      <c r="G868" s="123"/>
      <c r="H868" s="123"/>
      <c r="I868" s="123"/>
      <c r="J868" s="123"/>
      <c r="K868" s="124"/>
      <c r="L868" s="123"/>
      <c r="M868" s="124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</row>
    <row r="869" spans="1:26" ht="15.75" customHeight="1">
      <c r="A869" s="123"/>
      <c r="B869" s="123"/>
      <c r="C869" s="123"/>
      <c r="D869" s="123"/>
      <c r="E869" s="123"/>
      <c r="F869" s="123"/>
      <c r="G869" s="123"/>
      <c r="H869" s="123"/>
      <c r="I869" s="123"/>
      <c r="J869" s="123"/>
      <c r="K869" s="124"/>
      <c r="L869" s="123"/>
      <c r="M869" s="124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</row>
    <row r="870" spans="1:26" ht="15.75" customHeight="1">
      <c r="A870" s="123"/>
      <c r="B870" s="123"/>
      <c r="C870" s="123"/>
      <c r="D870" s="123"/>
      <c r="E870" s="123"/>
      <c r="F870" s="123"/>
      <c r="G870" s="123"/>
      <c r="H870" s="123"/>
      <c r="I870" s="123"/>
      <c r="J870" s="123"/>
      <c r="K870" s="124"/>
      <c r="L870" s="123"/>
      <c r="M870" s="124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</row>
    <row r="871" spans="1:26" ht="15.75" customHeight="1">
      <c r="A871" s="123"/>
      <c r="B871" s="123"/>
      <c r="C871" s="123"/>
      <c r="D871" s="123"/>
      <c r="E871" s="123"/>
      <c r="F871" s="123"/>
      <c r="G871" s="123"/>
      <c r="H871" s="123"/>
      <c r="I871" s="123"/>
      <c r="J871" s="123"/>
      <c r="K871" s="124"/>
      <c r="L871" s="123"/>
      <c r="M871" s="124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</row>
    <row r="872" spans="1:26" ht="15.75" customHeight="1">
      <c r="A872" s="123"/>
      <c r="B872" s="123"/>
      <c r="C872" s="123"/>
      <c r="D872" s="123"/>
      <c r="E872" s="123"/>
      <c r="F872" s="123"/>
      <c r="G872" s="123"/>
      <c r="H872" s="123"/>
      <c r="I872" s="123"/>
      <c r="J872" s="123"/>
      <c r="K872" s="124"/>
      <c r="L872" s="123"/>
      <c r="M872" s="124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</row>
    <row r="873" spans="1:26" ht="15.75" customHeight="1">
      <c r="A873" s="123"/>
      <c r="B873" s="123"/>
      <c r="C873" s="123"/>
      <c r="D873" s="123"/>
      <c r="E873" s="123"/>
      <c r="F873" s="123"/>
      <c r="G873" s="123"/>
      <c r="H873" s="123"/>
      <c r="I873" s="123"/>
      <c r="J873" s="123"/>
      <c r="K873" s="124"/>
      <c r="L873" s="123"/>
      <c r="M873" s="124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</row>
    <row r="874" spans="1:26" ht="15.75" customHeight="1">
      <c r="A874" s="123"/>
      <c r="B874" s="123"/>
      <c r="C874" s="123"/>
      <c r="D874" s="123"/>
      <c r="E874" s="123"/>
      <c r="F874" s="123"/>
      <c r="G874" s="123"/>
      <c r="H874" s="123"/>
      <c r="I874" s="123"/>
      <c r="J874" s="123"/>
      <c r="K874" s="124"/>
      <c r="L874" s="123"/>
      <c r="M874" s="124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</row>
    <row r="875" spans="1:26" ht="15.75" customHeight="1">
      <c r="A875" s="123"/>
      <c r="B875" s="123"/>
      <c r="C875" s="123"/>
      <c r="D875" s="123"/>
      <c r="E875" s="123"/>
      <c r="F875" s="123"/>
      <c r="G875" s="123"/>
      <c r="H875" s="123"/>
      <c r="I875" s="123"/>
      <c r="J875" s="123"/>
      <c r="K875" s="124"/>
      <c r="L875" s="123"/>
      <c r="M875" s="124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</row>
    <row r="876" spans="1:26" ht="15.75" customHeight="1">
      <c r="A876" s="123"/>
      <c r="B876" s="123"/>
      <c r="C876" s="123"/>
      <c r="D876" s="123"/>
      <c r="E876" s="123"/>
      <c r="F876" s="123"/>
      <c r="G876" s="123"/>
      <c r="H876" s="123"/>
      <c r="I876" s="123"/>
      <c r="J876" s="123"/>
      <c r="K876" s="124"/>
      <c r="L876" s="123"/>
      <c r="M876" s="124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</row>
    <row r="877" spans="1:26" ht="15.75" customHeight="1">
      <c r="A877" s="123"/>
      <c r="B877" s="123"/>
      <c r="C877" s="123"/>
      <c r="D877" s="123"/>
      <c r="E877" s="123"/>
      <c r="F877" s="123"/>
      <c r="G877" s="123"/>
      <c r="H877" s="123"/>
      <c r="I877" s="123"/>
      <c r="J877" s="123"/>
      <c r="K877" s="124"/>
      <c r="L877" s="123"/>
      <c r="M877" s="124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</row>
    <row r="878" spans="1:26" ht="15.75" customHeight="1">
      <c r="A878" s="123"/>
      <c r="B878" s="123"/>
      <c r="C878" s="123"/>
      <c r="D878" s="123"/>
      <c r="E878" s="123"/>
      <c r="F878" s="123"/>
      <c r="G878" s="123"/>
      <c r="H878" s="123"/>
      <c r="I878" s="123"/>
      <c r="J878" s="123"/>
      <c r="K878" s="124"/>
      <c r="L878" s="123"/>
      <c r="M878" s="124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</row>
    <row r="879" spans="1:26" ht="15.75" customHeight="1">
      <c r="A879" s="123"/>
      <c r="B879" s="123"/>
      <c r="C879" s="123"/>
      <c r="D879" s="123"/>
      <c r="E879" s="123"/>
      <c r="F879" s="123"/>
      <c r="G879" s="123"/>
      <c r="H879" s="123"/>
      <c r="I879" s="123"/>
      <c r="J879" s="123"/>
      <c r="K879" s="124"/>
      <c r="L879" s="123"/>
      <c r="M879" s="124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</row>
    <row r="880" spans="1:26" ht="15.75" customHeight="1">
      <c r="A880" s="123"/>
      <c r="B880" s="123"/>
      <c r="C880" s="123"/>
      <c r="D880" s="123"/>
      <c r="E880" s="123"/>
      <c r="F880" s="123"/>
      <c r="G880" s="123"/>
      <c r="H880" s="123"/>
      <c r="I880" s="123"/>
      <c r="J880" s="123"/>
      <c r="K880" s="124"/>
      <c r="L880" s="123"/>
      <c r="M880" s="124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</row>
    <row r="881" spans="1:26" ht="15.75" customHeight="1">
      <c r="A881" s="123"/>
      <c r="B881" s="123"/>
      <c r="C881" s="123"/>
      <c r="D881" s="123"/>
      <c r="E881" s="123"/>
      <c r="F881" s="123"/>
      <c r="G881" s="123"/>
      <c r="H881" s="123"/>
      <c r="I881" s="123"/>
      <c r="J881" s="123"/>
      <c r="K881" s="124"/>
      <c r="L881" s="123"/>
      <c r="M881" s="124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</row>
    <row r="882" spans="1:26" ht="15.75" customHeight="1">
      <c r="A882" s="123"/>
      <c r="B882" s="123"/>
      <c r="C882" s="123"/>
      <c r="D882" s="123"/>
      <c r="E882" s="123"/>
      <c r="F882" s="123"/>
      <c r="G882" s="123"/>
      <c r="H882" s="123"/>
      <c r="I882" s="123"/>
      <c r="J882" s="123"/>
      <c r="K882" s="124"/>
      <c r="L882" s="123"/>
      <c r="M882" s="124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</row>
    <row r="883" spans="1:26" ht="15.75" customHeight="1">
      <c r="A883" s="123"/>
      <c r="B883" s="123"/>
      <c r="C883" s="123"/>
      <c r="D883" s="123"/>
      <c r="E883" s="123"/>
      <c r="F883" s="123"/>
      <c r="G883" s="123"/>
      <c r="H883" s="123"/>
      <c r="I883" s="123"/>
      <c r="J883" s="123"/>
      <c r="K883" s="124"/>
      <c r="L883" s="123"/>
      <c r="M883" s="124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</row>
    <row r="884" spans="1:26" ht="15.75" customHeight="1">
      <c r="A884" s="123"/>
      <c r="B884" s="123"/>
      <c r="C884" s="123"/>
      <c r="D884" s="123"/>
      <c r="E884" s="123"/>
      <c r="F884" s="123"/>
      <c r="G884" s="123"/>
      <c r="H884" s="123"/>
      <c r="I884" s="123"/>
      <c r="J884" s="123"/>
      <c r="K884" s="124"/>
      <c r="L884" s="123"/>
      <c r="M884" s="124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</row>
    <row r="885" spans="1:26" ht="15.75" customHeight="1">
      <c r="A885" s="123"/>
      <c r="B885" s="123"/>
      <c r="C885" s="123"/>
      <c r="D885" s="123"/>
      <c r="E885" s="123"/>
      <c r="F885" s="123"/>
      <c r="G885" s="123"/>
      <c r="H885" s="123"/>
      <c r="I885" s="123"/>
      <c r="J885" s="123"/>
      <c r="K885" s="124"/>
      <c r="L885" s="123"/>
      <c r="M885" s="124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</row>
    <row r="886" spans="1:26" ht="15.75" customHeight="1">
      <c r="A886" s="123"/>
      <c r="B886" s="123"/>
      <c r="C886" s="123"/>
      <c r="D886" s="123"/>
      <c r="E886" s="123"/>
      <c r="F886" s="123"/>
      <c r="G886" s="123"/>
      <c r="H886" s="123"/>
      <c r="I886" s="123"/>
      <c r="J886" s="123"/>
      <c r="K886" s="124"/>
      <c r="L886" s="123"/>
      <c r="M886" s="124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</row>
    <row r="887" spans="1:26" ht="15.75" customHeight="1">
      <c r="A887" s="123"/>
      <c r="B887" s="123"/>
      <c r="C887" s="123"/>
      <c r="D887" s="123"/>
      <c r="E887" s="123"/>
      <c r="F887" s="123"/>
      <c r="G887" s="123"/>
      <c r="H887" s="123"/>
      <c r="I887" s="123"/>
      <c r="J887" s="123"/>
      <c r="K887" s="124"/>
      <c r="L887" s="123"/>
      <c r="M887" s="124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</row>
    <row r="888" spans="1:26" ht="15.75" customHeight="1">
      <c r="A888" s="123"/>
      <c r="B888" s="123"/>
      <c r="C888" s="123"/>
      <c r="D888" s="123"/>
      <c r="E888" s="123"/>
      <c r="F888" s="123"/>
      <c r="G888" s="123"/>
      <c r="H888" s="123"/>
      <c r="I888" s="123"/>
      <c r="J888" s="123"/>
      <c r="K888" s="124"/>
      <c r="L888" s="123"/>
      <c r="M888" s="124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</row>
    <row r="889" spans="1:26" ht="15.75" customHeight="1">
      <c r="A889" s="123"/>
      <c r="B889" s="123"/>
      <c r="C889" s="123"/>
      <c r="D889" s="123"/>
      <c r="E889" s="123"/>
      <c r="F889" s="123"/>
      <c r="G889" s="123"/>
      <c r="H889" s="123"/>
      <c r="I889" s="123"/>
      <c r="J889" s="123"/>
      <c r="K889" s="124"/>
      <c r="L889" s="123"/>
      <c r="M889" s="124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</row>
    <row r="890" spans="1:26" ht="15.75" customHeight="1">
      <c r="A890" s="123"/>
      <c r="B890" s="123"/>
      <c r="C890" s="123"/>
      <c r="D890" s="123"/>
      <c r="E890" s="123"/>
      <c r="F890" s="123"/>
      <c r="G890" s="123"/>
      <c r="H890" s="123"/>
      <c r="I890" s="123"/>
      <c r="J890" s="123"/>
      <c r="K890" s="124"/>
      <c r="L890" s="123"/>
      <c r="M890" s="124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</row>
    <row r="891" spans="1:26" ht="15.75" customHeight="1">
      <c r="A891" s="123"/>
      <c r="B891" s="123"/>
      <c r="C891" s="123"/>
      <c r="D891" s="123"/>
      <c r="E891" s="123"/>
      <c r="F891" s="123"/>
      <c r="G891" s="123"/>
      <c r="H891" s="123"/>
      <c r="I891" s="123"/>
      <c r="J891" s="123"/>
      <c r="K891" s="124"/>
      <c r="L891" s="123"/>
      <c r="M891" s="124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</row>
    <row r="892" spans="1:26" ht="15.75" customHeight="1">
      <c r="A892" s="123"/>
      <c r="B892" s="123"/>
      <c r="C892" s="123"/>
      <c r="D892" s="123"/>
      <c r="E892" s="123"/>
      <c r="F892" s="123"/>
      <c r="G892" s="123"/>
      <c r="H892" s="123"/>
      <c r="I892" s="123"/>
      <c r="J892" s="123"/>
      <c r="K892" s="124"/>
      <c r="L892" s="123"/>
      <c r="M892" s="124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</row>
    <row r="893" spans="1:26" ht="15.75" customHeight="1">
      <c r="A893" s="123"/>
      <c r="B893" s="123"/>
      <c r="C893" s="123"/>
      <c r="D893" s="123"/>
      <c r="E893" s="123"/>
      <c r="F893" s="123"/>
      <c r="G893" s="123"/>
      <c r="H893" s="123"/>
      <c r="I893" s="123"/>
      <c r="J893" s="123"/>
      <c r="K893" s="124"/>
      <c r="L893" s="123"/>
      <c r="M893" s="124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</row>
    <row r="894" spans="1:26" ht="15.75" customHeight="1">
      <c r="A894" s="123"/>
      <c r="B894" s="123"/>
      <c r="C894" s="123"/>
      <c r="D894" s="123"/>
      <c r="E894" s="123"/>
      <c r="F894" s="123"/>
      <c r="G894" s="123"/>
      <c r="H894" s="123"/>
      <c r="I894" s="123"/>
      <c r="J894" s="123"/>
      <c r="K894" s="124"/>
      <c r="L894" s="123"/>
      <c r="M894" s="124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</row>
    <row r="895" spans="1:26" ht="15.75" customHeight="1">
      <c r="A895" s="123"/>
      <c r="B895" s="123"/>
      <c r="C895" s="123"/>
      <c r="D895" s="123"/>
      <c r="E895" s="123"/>
      <c r="F895" s="123"/>
      <c r="G895" s="123"/>
      <c r="H895" s="123"/>
      <c r="I895" s="123"/>
      <c r="J895" s="123"/>
      <c r="K895" s="124"/>
      <c r="L895" s="123"/>
      <c r="M895" s="124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</row>
    <row r="896" spans="1:26" ht="15.75" customHeight="1">
      <c r="A896" s="123"/>
      <c r="B896" s="123"/>
      <c r="C896" s="123"/>
      <c r="D896" s="123"/>
      <c r="E896" s="123"/>
      <c r="F896" s="123"/>
      <c r="G896" s="123"/>
      <c r="H896" s="123"/>
      <c r="I896" s="123"/>
      <c r="J896" s="123"/>
      <c r="K896" s="124"/>
      <c r="L896" s="123"/>
      <c r="M896" s="124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</row>
    <row r="897" spans="1:26" ht="15.75" customHeight="1">
      <c r="A897" s="123"/>
      <c r="B897" s="123"/>
      <c r="C897" s="123"/>
      <c r="D897" s="123"/>
      <c r="E897" s="123"/>
      <c r="F897" s="123"/>
      <c r="G897" s="123"/>
      <c r="H897" s="123"/>
      <c r="I897" s="123"/>
      <c r="J897" s="123"/>
      <c r="K897" s="124"/>
      <c r="L897" s="123"/>
      <c r="M897" s="124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</row>
    <row r="898" spans="1:26" ht="15.75" customHeight="1">
      <c r="A898" s="123"/>
      <c r="B898" s="123"/>
      <c r="C898" s="123"/>
      <c r="D898" s="123"/>
      <c r="E898" s="123"/>
      <c r="F898" s="123"/>
      <c r="G898" s="123"/>
      <c r="H898" s="123"/>
      <c r="I898" s="123"/>
      <c r="J898" s="123"/>
      <c r="K898" s="124"/>
      <c r="L898" s="123"/>
      <c r="M898" s="124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</row>
    <row r="899" spans="1:26" ht="15.75" customHeight="1">
      <c r="A899" s="123"/>
      <c r="B899" s="123"/>
      <c r="C899" s="123"/>
      <c r="D899" s="123"/>
      <c r="E899" s="123"/>
      <c r="F899" s="123"/>
      <c r="G899" s="123"/>
      <c r="H899" s="123"/>
      <c r="I899" s="123"/>
      <c r="J899" s="123"/>
      <c r="K899" s="124"/>
      <c r="L899" s="123"/>
      <c r="M899" s="124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</row>
    <row r="900" spans="1:26" ht="15.75" customHeight="1">
      <c r="A900" s="123"/>
      <c r="B900" s="123"/>
      <c r="C900" s="123"/>
      <c r="D900" s="123"/>
      <c r="E900" s="123"/>
      <c r="F900" s="123"/>
      <c r="G900" s="123"/>
      <c r="H900" s="123"/>
      <c r="I900" s="123"/>
      <c r="J900" s="123"/>
      <c r="K900" s="124"/>
      <c r="L900" s="123"/>
      <c r="M900" s="124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</row>
    <row r="901" spans="1:26" ht="15.75" customHeight="1">
      <c r="A901" s="123"/>
      <c r="B901" s="123"/>
      <c r="C901" s="123"/>
      <c r="D901" s="123"/>
      <c r="E901" s="123"/>
      <c r="F901" s="123"/>
      <c r="G901" s="123"/>
      <c r="H901" s="123"/>
      <c r="I901" s="123"/>
      <c r="J901" s="123"/>
      <c r="K901" s="124"/>
      <c r="L901" s="123"/>
      <c r="M901" s="124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</row>
    <row r="902" spans="1:26" ht="15.75" customHeight="1">
      <c r="A902" s="123"/>
      <c r="B902" s="123"/>
      <c r="C902" s="123"/>
      <c r="D902" s="123"/>
      <c r="E902" s="123"/>
      <c r="F902" s="123"/>
      <c r="G902" s="123"/>
      <c r="H902" s="123"/>
      <c r="I902" s="123"/>
      <c r="J902" s="123"/>
      <c r="K902" s="124"/>
      <c r="L902" s="123"/>
      <c r="M902" s="124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</row>
    <row r="903" spans="1:26" ht="15.75" customHeight="1">
      <c r="A903" s="123"/>
      <c r="B903" s="123"/>
      <c r="C903" s="123"/>
      <c r="D903" s="123"/>
      <c r="E903" s="123"/>
      <c r="F903" s="123"/>
      <c r="G903" s="123"/>
      <c r="H903" s="123"/>
      <c r="I903" s="123"/>
      <c r="J903" s="123"/>
      <c r="K903" s="124"/>
      <c r="L903" s="123"/>
      <c r="M903" s="124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</row>
    <row r="904" spans="1:26" ht="15.75" customHeight="1">
      <c r="A904" s="123"/>
      <c r="B904" s="123"/>
      <c r="C904" s="123"/>
      <c r="D904" s="123"/>
      <c r="E904" s="123"/>
      <c r="F904" s="123"/>
      <c r="G904" s="123"/>
      <c r="H904" s="123"/>
      <c r="I904" s="123"/>
      <c r="J904" s="123"/>
      <c r="K904" s="124"/>
      <c r="L904" s="123"/>
      <c r="M904" s="124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</row>
    <row r="905" spans="1:26" ht="15.75" customHeight="1">
      <c r="A905" s="123"/>
      <c r="B905" s="123"/>
      <c r="C905" s="123"/>
      <c r="D905" s="123"/>
      <c r="E905" s="123"/>
      <c r="F905" s="123"/>
      <c r="G905" s="123"/>
      <c r="H905" s="123"/>
      <c r="I905" s="123"/>
      <c r="J905" s="123"/>
      <c r="K905" s="124"/>
      <c r="L905" s="123"/>
      <c r="M905" s="124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</row>
    <row r="906" spans="1:26" ht="15.75" customHeight="1">
      <c r="A906" s="123"/>
      <c r="B906" s="123"/>
      <c r="C906" s="123"/>
      <c r="D906" s="123"/>
      <c r="E906" s="123"/>
      <c r="F906" s="123"/>
      <c r="G906" s="123"/>
      <c r="H906" s="123"/>
      <c r="I906" s="123"/>
      <c r="J906" s="123"/>
      <c r="K906" s="124"/>
      <c r="L906" s="123"/>
      <c r="M906" s="124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</row>
    <row r="907" spans="1:26" ht="15.75" customHeight="1">
      <c r="A907" s="123"/>
      <c r="B907" s="123"/>
      <c r="C907" s="123"/>
      <c r="D907" s="123"/>
      <c r="E907" s="123"/>
      <c r="F907" s="123"/>
      <c r="G907" s="123"/>
      <c r="H907" s="123"/>
      <c r="I907" s="123"/>
      <c r="J907" s="123"/>
      <c r="K907" s="124"/>
      <c r="L907" s="123"/>
      <c r="M907" s="124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</row>
    <row r="908" spans="1:26" ht="15.75" customHeight="1">
      <c r="A908" s="123"/>
      <c r="B908" s="123"/>
      <c r="C908" s="123"/>
      <c r="D908" s="123"/>
      <c r="E908" s="123"/>
      <c r="F908" s="123"/>
      <c r="G908" s="123"/>
      <c r="H908" s="123"/>
      <c r="I908" s="123"/>
      <c r="J908" s="123"/>
      <c r="K908" s="124"/>
      <c r="L908" s="123"/>
      <c r="M908" s="124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</row>
    <row r="909" spans="1:26" ht="15.75" customHeight="1">
      <c r="A909" s="123"/>
      <c r="B909" s="123"/>
      <c r="C909" s="123"/>
      <c r="D909" s="123"/>
      <c r="E909" s="123"/>
      <c r="F909" s="123"/>
      <c r="G909" s="123"/>
      <c r="H909" s="123"/>
      <c r="I909" s="123"/>
      <c r="J909" s="123"/>
      <c r="K909" s="124"/>
      <c r="L909" s="123"/>
      <c r="M909" s="124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</row>
    <row r="910" spans="1:26" ht="15.75" customHeight="1">
      <c r="A910" s="123"/>
      <c r="B910" s="123"/>
      <c r="C910" s="123"/>
      <c r="D910" s="123"/>
      <c r="E910" s="123"/>
      <c r="F910" s="123"/>
      <c r="G910" s="123"/>
      <c r="H910" s="123"/>
      <c r="I910" s="123"/>
      <c r="J910" s="123"/>
      <c r="K910" s="124"/>
      <c r="L910" s="123"/>
      <c r="M910" s="124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</row>
    <row r="911" spans="1:26" ht="15.75" customHeight="1">
      <c r="A911" s="123"/>
      <c r="B911" s="123"/>
      <c r="C911" s="123"/>
      <c r="D911" s="123"/>
      <c r="E911" s="123"/>
      <c r="F911" s="123"/>
      <c r="G911" s="123"/>
      <c r="H911" s="123"/>
      <c r="I911" s="123"/>
      <c r="J911" s="123"/>
      <c r="K911" s="124"/>
      <c r="L911" s="123"/>
      <c r="M911" s="124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</row>
    <row r="912" spans="1:26" ht="15.75" customHeight="1">
      <c r="A912" s="123"/>
      <c r="B912" s="123"/>
      <c r="C912" s="123"/>
      <c r="D912" s="123"/>
      <c r="E912" s="123"/>
      <c r="F912" s="123"/>
      <c r="G912" s="123"/>
      <c r="H912" s="123"/>
      <c r="I912" s="123"/>
      <c r="J912" s="123"/>
      <c r="K912" s="124"/>
      <c r="L912" s="123"/>
      <c r="M912" s="124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</row>
    <row r="913" spans="1:26" ht="15.75" customHeight="1">
      <c r="A913" s="123"/>
      <c r="B913" s="123"/>
      <c r="C913" s="123"/>
      <c r="D913" s="123"/>
      <c r="E913" s="123"/>
      <c r="F913" s="123"/>
      <c r="G913" s="123"/>
      <c r="H913" s="123"/>
      <c r="I913" s="123"/>
      <c r="J913" s="123"/>
      <c r="K913" s="124"/>
      <c r="L913" s="123"/>
      <c r="M913" s="124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</row>
    <row r="914" spans="1:26" ht="15.75" customHeight="1">
      <c r="A914" s="123"/>
      <c r="B914" s="123"/>
      <c r="C914" s="123"/>
      <c r="D914" s="123"/>
      <c r="E914" s="123"/>
      <c r="F914" s="123"/>
      <c r="G914" s="123"/>
      <c r="H914" s="123"/>
      <c r="I914" s="123"/>
      <c r="J914" s="123"/>
      <c r="K914" s="124"/>
      <c r="L914" s="123"/>
      <c r="M914" s="124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</row>
    <row r="915" spans="1:26" ht="15.75" customHeight="1">
      <c r="A915" s="123"/>
      <c r="B915" s="123"/>
      <c r="C915" s="123"/>
      <c r="D915" s="123"/>
      <c r="E915" s="123"/>
      <c r="F915" s="123"/>
      <c r="G915" s="123"/>
      <c r="H915" s="123"/>
      <c r="I915" s="123"/>
      <c r="J915" s="123"/>
      <c r="K915" s="124"/>
      <c r="L915" s="123"/>
      <c r="M915" s="124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</row>
    <row r="916" spans="1:26" ht="15.75" customHeight="1">
      <c r="A916" s="123"/>
      <c r="B916" s="123"/>
      <c r="C916" s="123"/>
      <c r="D916" s="123"/>
      <c r="E916" s="123"/>
      <c r="F916" s="123"/>
      <c r="G916" s="123"/>
      <c r="H916" s="123"/>
      <c r="I916" s="123"/>
      <c r="J916" s="123"/>
      <c r="K916" s="124"/>
      <c r="L916" s="123"/>
      <c r="M916" s="124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</row>
    <row r="917" spans="1:26" ht="15.75" customHeight="1">
      <c r="A917" s="123"/>
      <c r="B917" s="123"/>
      <c r="C917" s="123"/>
      <c r="D917" s="123"/>
      <c r="E917" s="123"/>
      <c r="F917" s="123"/>
      <c r="G917" s="123"/>
      <c r="H917" s="123"/>
      <c r="I917" s="123"/>
      <c r="J917" s="123"/>
      <c r="K917" s="124"/>
      <c r="L917" s="123"/>
      <c r="M917" s="124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</row>
    <row r="918" spans="1:26" ht="15.75" customHeight="1">
      <c r="A918" s="123"/>
      <c r="B918" s="123"/>
      <c r="C918" s="123"/>
      <c r="D918" s="123"/>
      <c r="E918" s="123"/>
      <c r="F918" s="123"/>
      <c r="G918" s="123"/>
      <c r="H918" s="123"/>
      <c r="I918" s="123"/>
      <c r="J918" s="123"/>
      <c r="K918" s="124"/>
      <c r="L918" s="123"/>
      <c r="M918" s="124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</row>
    <row r="919" spans="1:26" ht="15.75" customHeight="1">
      <c r="A919" s="123"/>
      <c r="B919" s="123"/>
      <c r="C919" s="123"/>
      <c r="D919" s="123"/>
      <c r="E919" s="123"/>
      <c r="F919" s="123"/>
      <c r="G919" s="123"/>
      <c r="H919" s="123"/>
      <c r="I919" s="123"/>
      <c r="J919" s="123"/>
      <c r="K919" s="124"/>
      <c r="L919" s="123"/>
      <c r="M919" s="124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</row>
    <row r="920" spans="1:26" ht="15.75" customHeight="1">
      <c r="A920" s="123"/>
      <c r="B920" s="123"/>
      <c r="C920" s="123"/>
      <c r="D920" s="123"/>
      <c r="E920" s="123"/>
      <c r="F920" s="123"/>
      <c r="G920" s="123"/>
      <c r="H920" s="123"/>
      <c r="I920" s="123"/>
      <c r="J920" s="123"/>
      <c r="K920" s="124"/>
      <c r="L920" s="123"/>
      <c r="M920" s="124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</row>
    <row r="921" spans="1:26" ht="15.75" customHeight="1">
      <c r="A921" s="123"/>
      <c r="B921" s="123"/>
      <c r="C921" s="123"/>
      <c r="D921" s="123"/>
      <c r="E921" s="123"/>
      <c r="F921" s="123"/>
      <c r="G921" s="123"/>
      <c r="H921" s="123"/>
      <c r="I921" s="123"/>
      <c r="J921" s="123"/>
      <c r="K921" s="124"/>
      <c r="L921" s="123"/>
      <c r="M921" s="124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</row>
    <row r="922" spans="1:26" ht="15.75" customHeight="1">
      <c r="A922" s="123"/>
      <c r="B922" s="123"/>
      <c r="C922" s="123"/>
      <c r="D922" s="123"/>
      <c r="E922" s="123"/>
      <c r="F922" s="123"/>
      <c r="G922" s="123"/>
      <c r="H922" s="123"/>
      <c r="I922" s="123"/>
      <c r="J922" s="123"/>
      <c r="K922" s="124"/>
      <c r="L922" s="123"/>
      <c r="M922" s="124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</row>
    <row r="923" spans="1:26" ht="15.75" customHeight="1">
      <c r="A923" s="123"/>
      <c r="B923" s="123"/>
      <c r="C923" s="123"/>
      <c r="D923" s="123"/>
      <c r="E923" s="123"/>
      <c r="F923" s="123"/>
      <c r="G923" s="123"/>
      <c r="H923" s="123"/>
      <c r="I923" s="123"/>
      <c r="J923" s="123"/>
      <c r="K923" s="124"/>
      <c r="L923" s="123"/>
      <c r="M923" s="124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</row>
    <row r="924" spans="1:26" ht="15.75" customHeight="1">
      <c r="A924" s="123"/>
      <c r="B924" s="123"/>
      <c r="C924" s="123"/>
      <c r="D924" s="123"/>
      <c r="E924" s="123"/>
      <c r="F924" s="123"/>
      <c r="G924" s="123"/>
      <c r="H924" s="123"/>
      <c r="I924" s="123"/>
      <c r="J924" s="123"/>
      <c r="K924" s="124"/>
      <c r="L924" s="123"/>
      <c r="M924" s="124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</row>
    <row r="925" spans="1:26" ht="15.75" customHeight="1">
      <c r="A925" s="123"/>
      <c r="B925" s="123"/>
      <c r="C925" s="123"/>
      <c r="D925" s="123"/>
      <c r="E925" s="123"/>
      <c r="F925" s="123"/>
      <c r="G925" s="123"/>
      <c r="H925" s="123"/>
      <c r="I925" s="123"/>
      <c r="J925" s="123"/>
      <c r="K925" s="124"/>
      <c r="L925" s="123"/>
      <c r="M925" s="124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</row>
    <row r="926" spans="1:26" ht="15.75" customHeight="1">
      <c r="A926" s="123"/>
      <c r="B926" s="123"/>
      <c r="C926" s="123"/>
      <c r="D926" s="123"/>
      <c r="E926" s="123"/>
      <c r="F926" s="123"/>
      <c r="G926" s="123"/>
      <c r="H926" s="123"/>
      <c r="I926" s="123"/>
      <c r="J926" s="123"/>
      <c r="K926" s="124"/>
      <c r="L926" s="123"/>
      <c r="M926" s="124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</row>
    <row r="927" spans="1:26" ht="15.75" customHeight="1">
      <c r="A927" s="123"/>
      <c r="B927" s="123"/>
      <c r="C927" s="123"/>
      <c r="D927" s="123"/>
      <c r="E927" s="123"/>
      <c r="F927" s="123"/>
      <c r="G927" s="123"/>
      <c r="H927" s="123"/>
      <c r="I927" s="123"/>
      <c r="J927" s="123"/>
      <c r="K927" s="124"/>
      <c r="L927" s="123"/>
      <c r="M927" s="124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</row>
    <row r="928" spans="1:26" ht="15.75" customHeight="1">
      <c r="A928" s="123"/>
      <c r="B928" s="123"/>
      <c r="C928" s="123"/>
      <c r="D928" s="123"/>
      <c r="E928" s="123"/>
      <c r="F928" s="123"/>
      <c r="G928" s="123"/>
      <c r="H928" s="123"/>
      <c r="I928" s="123"/>
      <c r="J928" s="123"/>
      <c r="K928" s="124"/>
      <c r="L928" s="123"/>
      <c r="M928" s="124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</row>
    <row r="929" spans="1:26" ht="15.75" customHeight="1">
      <c r="A929" s="123"/>
      <c r="B929" s="123"/>
      <c r="C929" s="123"/>
      <c r="D929" s="123"/>
      <c r="E929" s="123"/>
      <c r="F929" s="123"/>
      <c r="G929" s="123"/>
      <c r="H929" s="123"/>
      <c r="I929" s="123"/>
      <c r="J929" s="123"/>
      <c r="K929" s="124"/>
      <c r="L929" s="123"/>
      <c r="M929" s="124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</row>
    <row r="930" spans="1:26" ht="15.75" customHeight="1">
      <c r="A930" s="123"/>
      <c r="B930" s="123"/>
      <c r="C930" s="123"/>
      <c r="D930" s="123"/>
      <c r="E930" s="123"/>
      <c r="F930" s="123"/>
      <c r="G930" s="123"/>
      <c r="H930" s="123"/>
      <c r="I930" s="123"/>
      <c r="J930" s="123"/>
      <c r="K930" s="124"/>
      <c r="L930" s="123"/>
      <c r="M930" s="124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</row>
    <row r="931" spans="1:26" ht="15.75" customHeight="1">
      <c r="A931" s="123"/>
      <c r="B931" s="123"/>
      <c r="C931" s="123"/>
      <c r="D931" s="123"/>
      <c r="E931" s="123"/>
      <c r="F931" s="123"/>
      <c r="G931" s="123"/>
      <c r="H931" s="123"/>
      <c r="I931" s="123"/>
      <c r="J931" s="123"/>
      <c r="K931" s="124"/>
      <c r="L931" s="123"/>
      <c r="M931" s="124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</row>
    <row r="932" spans="1:26" ht="15.75" customHeight="1">
      <c r="A932" s="123"/>
      <c r="B932" s="123"/>
      <c r="C932" s="123"/>
      <c r="D932" s="123"/>
      <c r="E932" s="123"/>
      <c r="F932" s="123"/>
      <c r="G932" s="123"/>
      <c r="H932" s="123"/>
      <c r="I932" s="123"/>
      <c r="J932" s="123"/>
      <c r="K932" s="124"/>
      <c r="L932" s="123"/>
      <c r="M932" s="124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</row>
    <row r="933" spans="1:26" ht="15.75" customHeight="1">
      <c r="A933" s="123"/>
      <c r="B933" s="123"/>
      <c r="C933" s="123"/>
      <c r="D933" s="123"/>
      <c r="E933" s="123"/>
      <c r="F933" s="123"/>
      <c r="G933" s="123"/>
      <c r="H933" s="123"/>
      <c r="I933" s="123"/>
      <c r="J933" s="123"/>
      <c r="K933" s="124"/>
      <c r="L933" s="123"/>
      <c r="M933" s="124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</row>
    <row r="934" spans="1:26" ht="15.75" customHeight="1">
      <c r="A934" s="123"/>
      <c r="B934" s="123"/>
      <c r="C934" s="123"/>
      <c r="D934" s="123"/>
      <c r="E934" s="123"/>
      <c r="F934" s="123"/>
      <c r="G934" s="123"/>
      <c r="H934" s="123"/>
      <c r="I934" s="123"/>
      <c r="J934" s="123"/>
      <c r="K934" s="124"/>
      <c r="L934" s="123"/>
      <c r="M934" s="124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</row>
    <row r="935" spans="1:26" ht="15.75" customHeight="1">
      <c r="A935" s="123"/>
      <c r="B935" s="123"/>
      <c r="C935" s="123"/>
      <c r="D935" s="123"/>
      <c r="E935" s="123"/>
      <c r="F935" s="123"/>
      <c r="G935" s="123"/>
      <c r="H935" s="123"/>
      <c r="I935" s="123"/>
      <c r="J935" s="123"/>
      <c r="K935" s="124"/>
      <c r="L935" s="123"/>
      <c r="M935" s="124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</row>
    <row r="936" spans="1:26" ht="15.75" customHeight="1">
      <c r="A936" s="123"/>
      <c r="B936" s="123"/>
      <c r="C936" s="123"/>
      <c r="D936" s="123"/>
      <c r="E936" s="123"/>
      <c r="F936" s="123"/>
      <c r="G936" s="123"/>
      <c r="H936" s="123"/>
      <c r="I936" s="123"/>
      <c r="J936" s="123"/>
      <c r="K936" s="124"/>
      <c r="L936" s="123"/>
      <c r="M936" s="124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</row>
    <row r="937" spans="1:26" ht="15.75" customHeight="1">
      <c r="A937" s="123"/>
      <c r="B937" s="123"/>
      <c r="C937" s="123"/>
      <c r="D937" s="123"/>
      <c r="E937" s="123"/>
      <c r="F937" s="123"/>
      <c r="G937" s="123"/>
      <c r="H937" s="123"/>
      <c r="I937" s="123"/>
      <c r="J937" s="123"/>
      <c r="K937" s="124"/>
      <c r="L937" s="123"/>
      <c r="M937" s="124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</row>
    <row r="938" spans="1:26" ht="15.75" customHeight="1">
      <c r="A938" s="123"/>
      <c r="B938" s="123"/>
      <c r="C938" s="123"/>
      <c r="D938" s="123"/>
      <c r="E938" s="123"/>
      <c r="F938" s="123"/>
      <c r="G938" s="123"/>
      <c r="H938" s="123"/>
      <c r="I938" s="123"/>
      <c r="J938" s="123"/>
      <c r="K938" s="124"/>
      <c r="L938" s="123"/>
      <c r="M938" s="124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</row>
    <row r="939" spans="1:26" ht="15.75" customHeight="1">
      <c r="A939" s="123"/>
      <c r="B939" s="123"/>
      <c r="C939" s="123"/>
      <c r="D939" s="123"/>
      <c r="E939" s="123"/>
      <c r="F939" s="123"/>
      <c r="G939" s="123"/>
      <c r="H939" s="123"/>
      <c r="I939" s="123"/>
      <c r="J939" s="123"/>
      <c r="K939" s="124"/>
      <c r="L939" s="123"/>
      <c r="M939" s="124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</row>
    <row r="940" spans="1:26" ht="15.75" customHeight="1">
      <c r="A940" s="123"/>
      <c r="B940" s="123"/>
      <c r="C940" s="123"/>
      <c r="D940" s="123"/>
      <c r="E940" s="123"/>
      <c r="F940" s="123"/>
      <c r="G940" s="123"/>
      <c r="H940" s="123"/>
      <c r="I940" s="123"/>
      <c r="J940" s="123"/>
      <c r="K940" s="124"/>
      <c r="L940" s="123"/>
      <c r="M940" s="124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</row>
    <row r="941" spans="1:26" ht="15.75" customHeight="1">
      <c r="A941" s="123"/>
      <c r="B941" s="123"/>
      <c r="C941" s="123"/>
      <c r="D941" s="123"/>
      <c r="E941" s="123"/>
      <c r="F941" s="123"/>
      <c r="G941" s="123"/>
      <c r="H941" s="123"/>
      <c r="I941" s="123"/>
      <c r="J941" s="123"/>
      <c r="K941" s="124"/>
      <c r="L941" s="123"/>
      <c r="M941" s="124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</row>
    <row r="942" spans="1:26" ht="15.75" customHeight="1">
      <c r="A942" s="123"/>
      <c r="B942" s="123"/>
      <c r="C942" s="123"/>
      <c r="D942" s="123"/>
      <c r="E942" s="123"/>
      <c r="F942" s="123"/>
      <c r="G942" s="123"/>
      <c r="H942" s="123"/>
      <c r="I942" s="123"/>
      <c r="J942" s="123"/>
      <c r="K942" s="124"/>
      <c r="L942" s="123"/>
      <c r="M942" s="124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</row>
    <row r="943" spans="1:26" ht="15.75" customHeight="1">
      <c r="A943" s="123"/>
      <c r="B943" s="123"/>
      <c r="C943" s="123"/>
      <c r="D943" s="123"/>
      <c r="E943" s="123"/>
      <c r="F943" s="123"/>
      <c r="G943" s="123"/>
      <c r="H943" s="123"/>
      <c r="I943" s="123"/>
      <c r="J943" s="123"/>
      <c r="K943" s="124"/>
      <c r="L943" s="123"/>
      <c r="M943" s="124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</row>
    <row r="944" spans="1:26" ht="15.75" customHeight="1">
      <c r="A944" s="123"/>
      <c r="B944" s="123"/>
      <c r="C944" s="123"/>
      <c r="D944" s="123"/>
      <c r="E944" s="123"/>
      <c r="F944" s="123"/>
      <c r="G944" s="123"/>
      <c r="H944" s="123"/>
      <c r="I944" s="123"/>
      <c r="J944" s="123"/>
      <c r="K944" s="124"/>
      <c r="L944" s="123"/>
      <c r="M944" s="124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</row>
    <row r="945" spans="1:26" ht="15.75" customHeight="1">
      <c r="A945" s="123"/>
      <c r="B945" s="123"/>
      <c r="C945" s="123"/>
      <c r="D945" s="123"/>
      <c r="E945" s="123"/>
      <c r="F945" s="123"/>
      <c r="G945" s="123"/>
      <c r="H945" s="123"/>
      <c r="I945" s="123"/>
      <c r="J945" s="123"/>
      <c r="K945" s="124"/>
      <c r="L945" s="123"/>
      <c r="M945" s="124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</row>
    <row r="946" spans="1:26" ht="15.75" customHeight="1">
      <c r="A946" s="123"/>
      <c r="B946" s="123"/>
      <c r="C946" s="123"/>
      <c r="D946" s="123"/>
      <c r="E946" s="123"/>
      <c r="F946" s="123"/>
      <c r="G946" s="123"/>
      <c r="H946" s="123"/>
      <c r="I946" s="123"/>
      <c r="J946" s="123"/>
      <c r="K946" s="124"/>
      <c r="L946" s="123"/>
      <c r="M946" s="124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</row>
    <row r="947" spans="1:26" ht="15.75" customHeight="1">
      <c r="A947" s="123"/>
      <c r="B947" s="123"/>
      <c r="C947" s="123"/>
      <c r="D947" s="123"/>
      <c r="E947" s="123"/>
      <c r="F947" s="123"/>
      <c r="G947" s="123"/>
      <c r="H947" s="123"/>
      <c r="I947" s="123"/>
      <c r="J947" s="123"/>
      <c r="K947" s="124"/>
      <c r="L947" s="123"/>
      <c r="M947" s="124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</row>
    <row r="948" spans="1:26" ht="15.75" customHeight="1">
      <c r="A948" s="123"/>
      <c r="B948" s="123"/>
      <c r="C948" s="123"/>
      <c r="D948" s="123"/>
      <c r="E948" s="123"/>
      <c r="F948" s="123"/>
      <c r="G948" s="123"/>
      <c r="H948" s="123"/>
      <c r="I948" s="123"/>
      <c r="J948" s="123"/>
      <c r="K948" s="124"/>
      <c r="L948" s="123"/>
      <c r="M948" s="124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</row>
    <row r="949" spans="1:26" ht="15.75" customHeight="1">
      <c r="A949" s="123"/>
      <c r="B949" s="123"/>
      <c r="C949" s="123"/>
      <c r="D949" s="123"/>
      <c r="E949" s="123"/>
      <c r="F949" s="123"/>
      <c r="G949" s="123"/>
      <c r="H949" s="123"/>
      <c r="I949" s="123"/>
      <c r="J949" s="123"/>
      <c r="K949" s="124"/>
      <c r="L949" s="123"/>
      <c r="M949" s="124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</row>
    <row r="950" spans="1:26" ht="15.75" customHeight="1">
      <c r="A950" s="123"/>
      <c r="B950" s="123"/>
      <c r="C950" s="123"/>
      <c r="D950" s="123"/>
      <c r="E950" s="123"/>
      <c r="F950" s="123"/>
      <c r="G950" s="123"/>
      <c r="H950" s="123"/>
      <c r="I950" s="123"/>
      <c r="J950" s="123"/>
      <c r="K950" s="124"/>
      <c r="L950" s="123"/>
      <c r="M950" s="124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</row>
    <row r="951" spans="1:26" ht="15.75" customHeight="1">
      <c r="A951" s="123"/>
      <c r="B951" s="123"/>
      <c r="C951" s="123"/>
      <c r="D951" s="123"/>
      <c r="E951" s="123"/>
      <c r="F951" s="123"/>
      <c r="G951" s="123"/>
      <c r="H951" s="123"/>
      <c r="I951" s="123"/>
      <c r="J951" s="123"/>
      <c r="K951" s="124"/>
      <c r="L951" s="123"/>
      <c r="M951" s="124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</row>
    <row r="952" spans="1:26" ht="15.75" customHeight="1">
      <c r="A952" s="123"/>
      <c r="B952" s="123"/>
      <c r="C952" s="123"/>
      <c r="D952" s="123"/>
      <c r="E952" s="123"/>
      <c r="F952" s="123"/>
      <c r="G952" s="123"/>
      <c r="H952" s="123"/>
      <c r="I952" s="123"/>
      <c r="J952" s="123"/>
      <c r="K952" s="124"/>
      <c r="L952" s="123"/>
      <c r="M952" s="124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</row>
    <row r="953" spans="1:26" ht="15.75" customHeight="1">
      <c r="A953" s="123"/>
      <c r="B953" s="123"/>
      <c r="C953" s="123"/>
      <c r="D953" s="123"/>
      <c r="E953" s="123"/>
      <c r="F953" s="123"/>
      <c r="G953" s="123"/>
      <c r="H953" s="123"/>
      <c r="I953" s="123"/>
      <c r="J953" s="123"/>
      <c r="K953" s="124"/>
      <c r="L953" s="123"/>
      <c r="M953" s="124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</row>
    <row r="954" spans="1:26" ht="15.75" customHeight="1">
      <c r="A954" s="123"/>
      <c r="B954" s="123"/>
      <c r="C954" s="123"/>
      <c r="D954" s="123"/>
      <c r="E954" s="123"/>
      <c r="F954" s="123"/>
      <c r="G954" s="123"/>
      <c r="H954" s="123"/>
      <c r="I954" s="123"/>
      <c r="J954" s="123"/>
      <c r="K954" s="124"/>
      <c r="L954" s="123"/>
      <c r="M954" s="124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</row>
    <row r="955" spans="1:26" ht="15.75" customHeight="1">
      <c r="A955" s="123"/>
      <c r="B955" s="123"/>
      <c r="C955" s="123"/>
      <c r="D955" s="123"/>
      <c r="E955" s="123"/>
      <c r="F955" s="123"/>
      <c r="G955" s="123"/>
      <c r="H955" s="123"/>
      <c r="I955" s="123"/>
      <c r="J955" s="123"/>
      <c r="K955" s="124"/>
      <c r="L955" s="123"/>
      <c r="M955" s="124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</row>
    <row r="956" spans="1:26" ht="15.75" customHeight="1">
      <c r="A956" s="123"/>
      <c r="B956" s="123"/>
      <c r="C956" s="123"/>
      <c r="D956" s="123"/>
      <c r="E956" s="123"/>
      <c r="F956" s="123"/>
      <c r="G956" s="123"/>
      <c r="H956" s="123"/>
      <c r="I956" s="123"/>
      <c r="J956" s="123"/>
      <c r="K956" s="124"/>
      <c r="L956" s="123"/>
      <c r="M956" s="124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</row>
    <row r="957" spans="1:26" ht="15.75" customHeight="1">
      <c r="A957" s="123"/>
      <c r="B957" s="123"/>
      <c r="C957" s="123"/>
      <c r="D957" s="123"/>
      <c r="E957" s="123"/>
      <c r="F957" s="123"/>
      <c r="G957" s="123"/>
      <c r="H957" s="123"/>
      <c r="I957" s="123"/>
      <c r="J957" s="123"/>
      <c r="K957" s="124"/>
      <c r="L957" s="123"/>
      <c r="M957" s="124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</row>
    <row r="958" spans="1:26" ht="15.75" customHeight="1">
      <c r="A958" s="123"/>
      <c r="B958" s="123"/>
      <c r="C958" s="123"/>
      <c r="D958" s="123"/>
      <c r="E958" s="123"/>
      <c r="F958" s="123"/>
      <c r="G958" s="123"/>
      <c r="H958" s="123"/>
      <c r="I958" s="123"/>
      <c r="J958" s="123"/>
      <c r="K958" s="124"/>
      <c r="L958" s="123"/>
      <c r="M958" s="124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</row>
    <row r="959" spans="1:26" ht="15.75" customHeight="1">
      <c r="A959" s="123"/>
      <c r="B959" s="123"/>
      <c r="C959" s="123"/>
      <c r="D959" s="123"/>
      <c r="E959" s="123"/>
      <c r="F959" s="123"/>
      <c r="G959" s="123"/>
      <c r="H959" s="123"/>
      <c r="I959" s="123"/>
      <c r="J959" s="123"/>
      <c r="K959" s="124"/>
      <c r="L959" s="123"/>
      <c r="M959" s="124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</row>
    <row r="960" spans="1:26" ht="15.75" customHeight="1">
      <c r="A960" s="123"/>
      <c r="B960" s="123"/>
      <c r="C960" s="123"/>
      <c r="D960" s="123"/>
      <c r="E960" s="123"/>
      <c r="F960" s="123"/>
      <c r="G960" s="123"/>
      <c r="H960" s="123"/>
      <c r="I960" s="123"/>
      <c r="J960" s="123"/>
      <c r="K960" s="124"/>
      <c r="L960" s="123"/>
      <c r="M960" s="124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</row>
    <row r="961" spans="1:26" ht="15.75" customHeight="1">
      <c r="A961" s="123"/>
      <c r="B961" s="123"/>
      <c r="C961" s="123"/>
      <c r="D961" s="123"/>
      <c r="E961" s="123"/>
      <c r="F961" s="123"/>
      <c r="G961" s="123"/>
      <c r="H961" s="123"/>
      <c r="I961" s="123"/>
      <c r="J961" s="123"/>
      <c r="K961" s="124"/>
      <c r="L961" s="123"/>
      <c r="M961" s="124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</row>
    <row r="962" spans="1:26" ht="15.75" customHeight="1">
      <c r="A962" s="123"/>
      <c r="B962" s="123"/>
      <c r="C962" s="123"/>
      <c r="D962" s="123"/>
      <c r="E962" s="123"/>
      <c r="F962" s="123"/>
      <c r="G962" s="123"/>
      <c r="H962" s="123"/>
      <c r="I962" s="123"/>
      <c r="J962" s="123"/>
      <c r="K962" s="124"/>
      <c r="L962" s="123"/>
      <c r="M962" s="124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</row>
    <row r="963" spans="1:26" ht="15.75" customHeight="1">
      <c r="A963" s="123"/>
      <c r="B963" s="123"/>
      <c r="C963" s="123"/>
      <c r="D963" s="123"/>
      <c r="E963" s="123"/>
      <c r="F963" s="123"/>
      <c r="G963" s="123"/>
      <c r="H963" s="123"/>
      <c r="I963" s="123"/>
      <c r="J963" s="123"/>
      <c r="K963" s="124"/>
      <c r="L963" s="123"/>
      <c r="M963" s="124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</row>
    <row r="964" spans="1:26" ht="15.75" customHeight="1">
      <c r="A964" s="123"/>
      <c r="B964" s="123"/>
      <c r="C964" s="123"/>
      <c r="D964" s="123"/>
      <c r="E964" s="123"/>
      <c r="F964" s="123"/>
      <c r="G964" s="123"/>
      <c r="H964" s="123"/>
      <c r="I964" s="123"/>
      <c r="J964" s="123"/>
      <c r="K964" s="124"/>
      <c r="L964" s="123"/>
      <c r="M964" s="124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</row>
    <row r="965" spans="1:26" ht="15.75" customHeight="1">
      <c r="A965" s="123"/>
      <c r="B965" s="123"/>
      <c r="C965" s="123"/>
      <c r="D965" s="123"/>
      <c r="E965" s="123"/>
      <c r="F965" s="123"/>
      <c r="G965" s="123"/>
      <c r="H965" s="123"/>
      <c r="I965" s="123"/>
      <c r="J965" s="123"/>
      <c r="K965" s="124"/>
      <c r="L965" s="123"/>
      <c r="M965" s="124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</row>
    <row r="966" spans="1:26" ht="15.75" customHeight="1">
      <c r="A966" s="123"/>
      <c r="B966" s="123"/>
      <c r="C966" s="123"/>
      <c r="D966" s="123"/>
      <c r="E966" s="123"/>
      <c r="F966" s="123"/>
      <c r="G966" s="123"/>
      <c r="H966" s="123"/>
      <c r="I966" s="123"/>
      <c r="J966" s="123"/>
      <c r="K966" s="124"/>
      <c r="L966" s="123"/>
      <c r="M966" s="124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</row>
    <row r="967" spans="1:26" ht="15.75" customHeight="1">
      <c r="A967" s="123"/>
      <c r="B967" s="123"/>
      <c r="C967" s="123"/>
      <c r="D967" s="123"/>
      <c r="E967" s="123"/>
      <c r="F967" s="123"/>
      <c r="G967" s="123"/>
      <c r="H967" s="123"/>
      <c r="I967" s="123"/>
      <c r="J967" s="123"/>
      <c r="K967" s="124"/>
      <c r="L967" s="123"/>
      <c r="M967" s="124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</row>
    <row r="968" spans="1:26" ht="15.75" customHeight="1">
      <c r="A968" s="123"/>
      <c r="B968" s="123"/>
      <c r="C968" s="123"/>
      <c r="D968" s="123"/>
      <c r="E968" s="123"/>
      <c r="F968" s="123"/>
      <c r="G968" s="123"/>
      <c r="H968" s="123"/>
      <c r="I968" s="123"/>
      <c r="J968" s="123"/>
      <c r="K968" s="124"/>
      <c r="L968" s="123"/>
      <c r="M968" s="124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</row>
    <row r="969" spans="1:26" ht="15.75" customHeight="1">
      <c r="A969" s="123"/>
      <c r="B969" s="123"/>
      <c r="C969" s="123"/>
      <c r="D969" s="123"/>
      <c r="E969" s="123"/>
      <c r="F969" s="123"/>
      <c r="G969" s="123"/>
      <c r="H969" s="123"/>
      <c r="I969" s="123"/>
      <c r="J969" s="123"/>
      <c r="K969" s="124"/>
      <c r="L969" s="123"/>
      <c r="M969" s="124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</row>
    <row r="970" spans="1:26" ht="15.75" customHeight="1">
      <c r="A970" s="123"/>
      <c r="B970" s="123"/>
      <c r="C970" s="123"/>
      <c r="D970" s="123"/>
      <c r="E970" s="123"/>
      <c r="F970" s="123"/>
      <c r="G970" s="123"/>
      <c r="H970" s="123"/>
      <c r="I970" s="123"/>
      <c r="J970" s="123"/>
      <c r="K970" s="124"/>
      <c r="L970" s="123"/>
      <c r="M970" s="124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</row>
    <row r="971" spans="1:26" ht="15.75" customHeight="1">
      <c r="A971" s="123"/>
      <c r="B971" s="123"/>
      <c r="C971" s="123"/>
      <c r="D971" s="123"/>
      <c r="E971" s="123"/>
      <c r="F971" s="123"/>
      <c r="G971" s="123"/>
      <c r="H971" s="123"/>
      <c r="I971" s="123"/>
      <c r="J971" s="123"/>
      <c r="K971" s="124"/>
      <c r="L971" s="123"/>
      <c r="M971" s="124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</row>
    <row r="972" spans="1:26" ht="15.75" customHeight="1">
      <c r="A972" s="123"/>
      <c r="B972" s="123"/>
      <c r="C972" s="123"/>
      <c r="D972" s="123"/>
      <c r="E972" s="123"/>
      <c r="F972" s="123"/>
      <c r="G972" s="123"/>
      <c r="H972" s="123"/>
      <c r="I972" s="123"/>
      <c r="J972" s="123"/>
      <c r="K972" s="124"/>
      <c r="L972" s="123"/>
      <c r="M972" s="124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</row>
    <row r="973" spans="1:26" ht="15.75" customHeight="1">
      <c r="A973" s="123"/>
      <c r="B973" s="123"/>
      <c r="C973" s="123"/>
      <c r="D973" s="123"/>
      <c r="E973" s="123"/>
      <c r="F973" s="123"/>
      <c r="G973" s="123"/>
      <c r="H973" s="123"/>
      <c r="I973" s="123"/>
      <c r="J973" s="123"/>
      <c r="K973" s="124"/>
      <c r="L973" s="123"/>
      <c r="M973" s="124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</row>
    <row r="974" spans="1:26" ht="15.75" customHeight="1">
      <c r="A974" s="123"/>
      <c r="B974" s="123"/>
      <c r="C974" s="123"/>
      <c r="D974" s="123"/>
      <c r="E974" s="123"/>
      <c r="F974" s="123"/>
      <c r="G974" s="123"/>
      <c r="H974" s="123"/>
      <c r="I974" s="123"/>
      <c r="J974" s="123"/>
      <c r="K974" s="124"/>
      <c r="L974" s="123"/>
      <c r="M974" s="124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</row>
    <row r="975" spans="1:26" ht="15.75" customHeight="1">
      <c r="A975" s="123"/>
      <c r="B975" s="123"/>
      <c r="C975" s="123"/>
      <c r="D975" s="123"/>
      <c r="E975" s="123"/>
      <c r="F975" s="123"/>
      <c r="G975" s="123"/>
      <c r="H975" s="123"/>
      <c r="I975" s="123"/>
      <c r="J975" s="123"/>
      <c r="K975" s="124"/>
      <c r="L975" s="123"/>
      <c r="M975" s="124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</row>
    <row r="976" spans="1:26" ht="15.75" customHeight="1">
      <c r="A976" s="123"/>
      <c r="B976" s="123"/>
      <c r="C976" s="123"/>
      <c r="D976" s="123"/>
      <c r="E976" s="123"/>
      <c r="F976" s="123"/>
      <c r="G976" s="123"/>
      <c r="H976" s="123"/>
      <c r="I976" s="123"/>
      <c r="J976" s="123"/>
      <c r="K976" s="124"/>
      <c r="L976" s="123"/>
      <c r="M976" s="124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</row>
    <row r="977" spans="1:26" ht="15.75" customHeight="1">
      <c r="A977" s="123"/>
      <c r="B977" s="123"/>
      <c r="C977" s="123"/>
      <c r="D977" s="123"/>
      <c r="E977" s="123"/>
      <c r="F977" s="123"/>
      <c r="G977" s="123"/>
      <c r="H977" s="123"/>
      <c r="I977" s="123"/>
      <c r="J977" s="123"/>
      <c r="K977" s="124"/>
      <c r="L977" s="123"/>
      <c r="M977" s="124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</row>
    <row r="978" spans="1:26" ht="15.75" customHeight="1">
      <c r="A978" s="123"/>
      <c r="B978" s="123"/>
      <c r="C978" s="123"/>
      <c r="D978" s="123"/>
      <c r="E978" s="123"/>
      <c r="F978" s="123"/>
      <c r="G978" s="123"/>
      <c r="H978" s="123"/>
      <c r="I978" s="123"/>
      <c r="J978" s="123"/>
      <c r="K978" s="124"/>
      <c r="L978" s="123"/>
      <c r="M978" s="124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</row>
    <row r="979" spans="1:26" ht="15.75" customHeight="1">
      <c r="A979" s="123"/>
      <c r="B979" s="123"/>
      <c r="C979" s="123"/>
      <c r="D979" s="123"/>
      <c r="E979" s="123"/>
      <c r="F979" s="123"/>
      <c r="G979" s="123"/>
      <c r="H979" s="123"/>
      <c r="I979" s="123"/>
      <c r="J979" s="123"/>
      <c r="K979" s="124"/>
      <c r="L979" s="123"/>
      <c r="M979" s="124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</row>
    <row r="980" spans="1:26" ht="15.75" customHeight="1">
      <c r="A980" s="123"/>
      <c r="B980" s="123"/>
      <c r="C980" s="123"/>
      <c r="D980" s="123"/>
      <c r="E980" s="123"/>
      <c r="F980" s="123"/>
      <c r="G980" s="123"/>
      <c r="H980" s="123"/>
      <c r="I980" s="123"/>
      <c r="J980" s="123"/>
      <c r="K980" s="124"/>
      <c r="L980" s="123"/>
      <c r="M980" s="124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</row>
    <row r="981" spans="1:26" ht="15.75" customHeight="1">
      <c r="A981" s="123"/>
      <c r="B981" s="123"/>
      <c r="C981" s="123"/>
      <c r="D981" s="123"/>
      <c r="E981" s="123"/>
      <c r="F981" s="123"/>
      <c r="G981" s="123"/>
      <c r="H981" s="123"/>
      <c r="I981" s="123"/>
      <c r="J981" s="123"/>
      <c r="K981" s="124"/>
      <c r="L981" s="123"/>
      <c r="M981" s="124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</row>
    <row r="982" spans="1:26" ht="15.75" customHeight="1">
      <c r="A982" s="123"/>
      <c r="B982" s="123"/>
      <c r="C982" s="123"/>
      <c r="D982" s="123"/>
      <c r="E982" s="123"/>
      <c r="F982" s="123"/>
      <c r="G982" s="123"/>
      <c r="H982" s="123"/>
      <c r="I982" s="123"/>
      <c r="J982" s="123"/>
      <c r="K982" s="124"/>
      <c r="L982" s="123"/>
      <c r="M982" s="124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</row>
    <row r="983" spans="1:26" ht="15.75" customHeight="1">
      <c r="A983" s="123"/>
      <c r="B983" s="123"/>
      <c r="C983" s="123"/>
      <c r="D983" s="123"/>
      <c r="E983" s="123"/>
      <c r="F983" s="123"/>
      <c r="G983" s="123"/>
      <c r="H983" s="123"/>
      <c r="I983" s="123"/>
      <c r="J983" s="123"/>
      <c r="K983" s="124"/>
      <c r="L983" s="123"/>
      <c r="M983" s="124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</row>
    <row r="984" spans="1:26" ht="15.75" customHeight="1">
      <c r="A984" s="123"/>
      <c r="B984" s="123"/>
      <c r="C984" s="123"/>
      <c r="D984" s="123"/>
      <c r="E984" s="123"/>
      <c r="F984" s="123"/>
      <c r="G984" s="123"/>
      <c r="H984" s="123"/>
      <c r="I984" s="123"/>
      <c r="J984" s="123"/>
      <c r="K984" s="124"/>
      <c r="L984" s="123"/>
      <c r="M984" s="124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</row>
    <row r="985" spans="1:26" ht="15.75" customHeight="1">
      <c r="A985" s="123"/>
      <c r="B985" s="123"/>
      <c r="C985" s="123"/>
      <c r="D985" s="123"/>
      <c r="E985" s="123"/>
      <c r="F985" s="123"/>
      <c r="G985" s="123"/>
      <c r="H985" s="123"/>
      <c r="I985" s="123"/>
      <c r="J985" s="123"/>
      <c r="K985" s="124"/>
      <c r="L985" s="123"/>
      <c r="M985" s="124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</row>
    <row r="986" spans="1:26" ht="15.75" customHeight="1">
      <c r="A986" s="123"/>
      <c r="B986" s="123"/>
      <c r="C986" s="123"/>
      <c r="D986" s="123"/>
      <c r="E986" s="123"/>
      <c r="F986" s="123"/>
      <c r="G986" s="123"/>
      <c r="H986" s="123"/>
      <c r="I986" s="123"/>
      <c r="J986" s="123"/>
      <c r="K986" s="124"/>
      <c r="L986" s="123"/>
      <c r="M986" s="124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</row>
    <row r="987" spans="1:26" ht="15.75" customHeight="1">
      <c r="A987" s="123"/>
      <c r="B987" s="123"/>
      <c r="C987" s="123"/>
      <c r="D987" s="123"/>
      <c r="E987" s="123"/>
      <c r="F987" s="123"/>
      <c r="G987" s="123"/>
      <c r="H987" s="123"/>
      <c r="I987" s="123"/>
      <c r="J987" s="123"/>
      <c r="K987" s="124"/>
      <c r="L987" s="123"/>
      <c r="M987" s="124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</row>
    <row r="988" spans="1:26" ht="15.75" customHeight="1">
      <c r="A988" s="123"/>
      <c r="B988" s="123"/>
      <c r="C988" s="123"/>
      <c r="D988" s="123"/>
      <c r="E988" s="123"/>
      <c r="F988" s="123"/>
      <c r="G988" s="123"/>
      <c r="H988" s="123"/>
      <c r="I988" s="123"/>
      <c r="J988" s="123"/>
      <c r="K988" s="124"/>
      <c r="L988" s="123"/>
      <c r="M988" s="124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</row>
    <row r="989" spans="1:26" ht="15.75" customHeight="1">
      <c r="A989" s="123"/>
      <c r="B989" s="123"/>
      <c r="C989" s="123"/>
      <c r="D989" s="123"/>
      <c r="E989" s="123"/>
      <c r="F989" s="123"/>
      <c r="G989" s="123"/>
      <c r="H989" s="123"/>
      <c r="I989" s="123"/>
      <c r="J989" s="123"/>
      <c r="K989" s="124"/>
      <c r="L989" s="123"/>
      <c r="M989" s="124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</row>
    <row r="990" spans="1:26" ht="15.75" customHeight="1">
      <c r="A990" s="123"/>
      <c r="B990" s="123"/>
      <c r="C990" s="123"/>
      <c r="D990" s="123"/>
      <c r="E990" s="123"/>
      <c r="F990" s="123"/>
      <c r="G990" s="123"/>
      <c r="H990" s="123"/>
      <c r="I990" s="123"/>
      <c r="J990" s="123"/>
      <c r="K990" s="124"/>
      <c r="L990" s="123"/>
      <c r="M990" s="124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</row>
    <row r="991" spans="1:26" ht="15.75" customHeight="1">
      <c r="A991" s="123"/>
      <c r="B991" s="123"/>
      <c r="C991" s="123"/>
      <c r="D991" s="123"/>
      <c r="E991" s="123"/>
      <c r="F991" s="123"/>
      <c r="G991" s="123"/>
      <c r="H991" s="123"/>
      <c r="I991" s="123"/>
      <c r="J991" s="123"/>
      <c r="K991" s="124"/>
      <c r="L991" s="123"/>
      <c r="M991" s="124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</row>
    <row r="992" spans="1:26" ht="15.75" customHeight="1">
      <c r="A992" s="123"/>
      <c r="B992" s="123"/>
      <c r="C992" s="123"/>
      <c r="D992" s="123"/>
      <c r="E992" s="123"/>
      <c r="F992" s="123"/>
      <c r="G992" s="123"/>
      <c r="H992" s="123"/>
      <c r="I992" s="123"/>
      <c r="J992" s="123"/>
      <c r="K992" s="124"/>
      <c r="L992" s="123"/>
      <c r="M992" s="124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</row>
    <row r="993" spans="1:26" ht="15.75" customHeight="1">
      <c r="A993" s="123"/>
      <c r="B993" s="123"/>
      <c r="C993" s="123"/>
      <c r="D993" s="123"/>
      <c r="E993" s="123"/>
      <c r="F993" s="123"/>
      <c r="G993" s="123"/>
      <c r="H993" s="123"/>
      <c r="I993" s="123"/>
      <c r="J993" s="123"/>
      <c r="K993" s="124"/>
      <c r="L993" s="123"/>
      <c r="M993" s="124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</row>
    <row r="994" spans="1:26" ht="15.75" customHeight="1">
      <c r="A994" s="123"/>
      <c r="B994" s="123"/>
      <c r="C994" s="123"/>
      <c r="D994" s="123"/>
      <c r="E994" s="123"/>
      <c r="F994" s="123"/>
      <c r="G994" s="123"/>
      <c r="H994" s="123"/>
      <c r="I994" s="123"/>
      <c r="J994" s="123"/>
      <c r="K994" s="124"/>
      <c r="L994" s="123"/>
      <c r="M994" s="124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</row>
    <row r="995" spans="1:26" ht="15.75" customHeight="1">
      <c r="A995" s="123"/>
      <c r="B995" s="123"/>
      <c r="C995" s="123"/>
      <c r="D995" s="123"/>
      <c r="E995" s="123"/>
      <c r="F995" s="123"/>
      <c r="G995" s="123"/>
      <c r="H995" s="123"/>
      <c r="I995" s="123"/>
      <c r="J995" s="123"/>
      <c r="K995" s="124"/>
      <c r="L995" s="123"/>
      <c r="M995" s="124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</row>
    <row r="996" spans="1:26" ht="15.75" customHeight="1">
      <c r="A996" s="123"/>
      <c r="B996" s="123"/>
      <c r="C996" s="123"/>
      <c r="D996" s="123"/>
      <c r="E996" s="123"/>
      <c r="F996" s="123"/>
      <c r="G996" s="123"/>
      <c r="H996" s="123"/>
      <c r="I996" s="123"/>
      <c r="J996" s="123"/>
      <c r="K996" s="124"/>
      <c r="L996" s="123"/>
      <c r="M996" s="124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</row>
    <row r="997" spans="1:26" ht="15.75" customHeight="1">
      <c r="A997" s="123"/>
      <c r="B997" s="123"/>
      <c r="C997" s="123"/>
      <c r="D997" s="123"/>
      <c r="E997" s="123"/>
      <c r="F997" s="123"/>
      <c r="G997" s="123"/>
      <c r="H997" s="123"/>
      <c r="I997" s="123"/>
      <c r="J997" s="123"/>
      <c r="K997" s="124"/>
      <c r="L997" s="123"/>
      <c r="M997" s="124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</row>
    <row r="998" spans="1:26" ht="15.75" customHeight="1">
      <c r="A998" s="123"/>
      <c r="B998" s="123"/>
      <c r="C998" s="123"/>
      <c r="D998" s="123"/>
      <c r="E998" s="123"/>
      <c r="F998" s="123"/>
      <c r="G998" s="123"/>
      <c r="H998" s="123"/>
      <c r="I998" s="123"/>
      <c r="J998" s="123"/>
      <c r="K998" s="124"/>
      <c r="L998" s="123"/>
      <c r="M998" s="124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</row>
    <row r="999" spans="1:26" ht="15.75" customHeight="1">
      <c r="A999" s="123"/>
      <c r="B999" s="123"/>
      <c r="C999" s="123"/>
      <c r="D999" s="123"/>
      <c r="E999" s="123"/>
      <c r="F999" s="123"/>
      <c r="G999" s="123"/>
      <c r="H999" s="123"/>
      <c r="I999" s="123"/>
      <c r="J999" s="123"/>
      <c r="K999" s="124"/>
      <c r="L999" s="123"/>
      <c r="M999" s="124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</row>
    <row r="1000" spans="1:26" ht="15.75" customHeight="1">
      <c r="A1000" s="123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4"/>
      <c r="L1000" s="123"/>
      <c r="M1000" s="124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</row>
    <row r="1001" spans="1:26" ht="15.75" customHeight="1">
      <c r="A1001" s="123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4"/>
      <c r="L1001" s="123"/>
      <c r="M1001" s="124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</row>
    <row r="1002" spans="1:26" ht="15.75" customHeight="1">
      <c r="A1002" s="123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4"/>
      <c r="L1002" s="123"/>
      <c r="M1002" s="124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</row>
    <row r="1003" spans="1:26" ht="15.75" customHeight="1">
      <c r="A1003" s="123"/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4"/>
      <c r="L1003" s="123"/>
      <c r="M1003" s="124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</row>
    <row r="1004" spans="1:26" ht="15.75" customHeight="1">
      <c r="A1004" s="123"/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4"/>
      <c r="L1004" s="123"/>
      <c r="M1004" s="124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</row>
    <row r="1005" spans="1:26" ht="15.75" customHeight="1">
      <c r="A1005" s="123"/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4"/>
      <c r="L1005" s="123"/>
      <c r="M1005" s="124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</row>
    <row r="1006" spans="1:26" ht="15.75" customHeight="1">
      <c r="A1006" s="123"/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4"/>
      <c r="L1006" s="123"/>
      <c r="M1006" s="124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</row>
    <row r="1007" spans="1:26" ht="15.75" customHeight="1">
      <c r="A1007" s="123"/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4"/>
      <c r="L1007" s="123"/>
      <c r="M1007" s="124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</row>
    <row r="1008" spans="1:26" ht="15.75" customHeight="1">
      <c r="A1008" s="123"/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4"/>
      <c r="L1008" s="123"/>
      <c r="M1008" s="124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</row>
    <row r="1009" spans="1:26" ht="15.75" customHeight="1">
      <c r="A1009" s="123"/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4"/>
      <c r="L1009" s="123"/>
      <c r="M1009" s="124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</row>
    <row r="1010" spans="1:26" ht="15.75" customHeight="1">
      <c r="A1010" s="123"/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4"/>
      <c r="L1010" s="123"/>
      <c r="M1010" s="124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</row>
  </sheetData>
  <mergeCells count="3">
    <mergeCell ref="M53:N53"/>
    <mergeCell ref="K47:K48"/>
    <mergeCell ref="K52:K53"/>
  </mergeCells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714C-B5F5-4CF7-B17D-6A8B5E6C4760}">
  <sheetPr>
    <pageSetUpPr autoPageBreaks="0"/>
  </sheetPr>
  <dimension ref="B1:P93"/>
  <sheetViews>
    <sheetView showRowColHeaders="0" zoomScale="80" zoomScaleNormal="80" workbookViewId="0">
      <selection activeCell="I6" sqref="I6:L6"/>
    </sheetView>
  </sheetViews>
  <sheetFormatPr defaultRowHeight="15"/>
  <cols>
    <col min="1" max="2" width="9.140625" style="39"/>
    <col min="3" max="3" width="26.42578125" style="39" customWidth="1"/>
    <col min="4" max="4" width="12.7109375" style="39" customWidth="1"/>
    <col min="5" max="7" width="12.7109375" style="111" customWidth="1"/>
    <col min="8" max="11" width="9.140625" style="39"/>
    <col min="12" max="12" width="16.85546875" style="39" customWidth="1"/>
    <col min="13" max="13" width="16.140625" style="39" customWidth="1"/>
    <col min="14" max="16" width="16.140625" style="111" customWidth="1"/>
    <col min="17" max="16384" width="9.140625" style="39"/>
  </cols>
  <sheetData>
    <row r="1" spans="2:15">
      <c r="O1" s="112"/>
    </row>
    <row r="2" spans="2:15" ht="26.25">
      <c r="B2" s="110" t="s">
        <v>216</v>
      </c>
      <c r="O2" s="112"/>
    </row>
    <row r="3" spans="2:15">
      <c r="O3" s="112"/>
    </row>
    <row r="4" spans="2:15">
      <c r="O4" s="112"/>
    </row>
    <row r="5" spans="2:15" ht="15.75" thickBot="1"/>
    <row r="6" spans="2:15" ht="16.5" thickBot="1">
      <c r="H6" s="10" t="s">
        <v>0</v>
      </c>
      <c r="I6" s="197">
        <f>Overview!R11</f>
        <v>0</v>
      </c>
      <c r="J6" s="198"/>
      <c r="K6" s="198"/>
      <c r="L6" s="199"/>
    </row>
    <row r="7" spans="2:15" ht="16.5" thickBot="1">
      <c r="H7" s="10"/>
      <c r="I7" s="12"/>
    </row>
    <row r="8" spans="2:15" ht="16.5" thickBot="1">
      <c r="H8" s="10" t="s">
        <v>72</v>
      </c>
      <c r="I8" s="197">
        <f>Overview!R13</f>
        <v>0</v>
      </c>
      <c r="J8" s="198"/>
      <c r="K8" s="198"/>
      <c r="L8" s="199"/>
    </row>
    <row r="9" spans="2:15" ht="16.5" thickBot="1">
      <c r="H9" s="10"/>
      <c r="I9" s="12"/>
    </row>
    <row r="10" spans="2:15" ht="16.5" thickBot="1">
      <c r="H10" s="10" t="s">
        <v>1</v>
      </c>
      <c r="I10" s="197">
        <f>Overview!R15</f>
        <v>0</v>
      </c>
      <c r="J10" s="198"/>
      <c r="K10" s="198"/>
      <c r="L10" s="199"/>
    </row>
    <row r="11" spans="2:15" ht="16.5" thickBot="1">
      <c r="H11" s="10"/>
      <c r="I11" s="12"/>
    </row>
    <row r="12" spans="2:15" ht="16.5" thickBot="1">
      <c r="H12" s="10" t="s">
        <v>2</v>
      </c>
      <c r="I12" s="197">
        <f>Overview!R17</f>
        <v>0</v>
      </c>
      <c r="J12" s="198"/>
      <c r="K12" s="198"/>
      <c r="L12" s="199"/>
    </row>
    <row r="17" spans="3:16">
      <c r="C17" s="39" t="s">
        <v>217</v>
      </c>
      <c r="L17" s="39" t="s">
        <v>218</v>
      </c>
    </row>
    <row r="19" spans="3:16" s="36" customFormat="1" ht="77.25" customHeight="1">
      <c r="C19" s="119"/>
      <c r="D19" s="117" t="s">
        <v>198</v>
      </c>
      <c r="E19" s="118" t="s">
        <v>195</v>
      </c>
      <c r="F19" s="118" t="s">
        <v>197</v>
      </c>
      <c r="G19" s="118" t="s">
        <v>209</v>
      </c>
      <c r="L19" s="119"/>
      <c r="M19" s="117" t="s">
        <v>198</v>
      </c>
      <c r="N19" s="118" t="s">
        <v>195</v>
      </c>
      <c r="O19" s="118" t="s">
        <v>197</v>
      </c>
      <c r="P19" s="118" t="s">
        <v>209</v>
      </c>
    </row>
    <row r="20" spans="3:16">
      <c r="C20" s="120" t="s">
        <v>39</v>
      </c>
      <c r="E20" s="115">
        <f>Calculations!S14</f>
        <v>0</v>
      </c>
      <c r="F20" s="115">
        <f>Calculations!T14</f>
        <v>0</v>
      </c>
      <c r="G20" s="115" t="e">
        <f>Calculations!U14</f>
        <v>#DIV/0!</v>
      </c>
      <c r="L20" s="120" t="s">
        <v>204</v>
      </c>
      <c r="M20" s="116">
        <f>Calculations!Z14</f>
        <v>0</v>
      </c>
      <c r="N20" s="115">
        <f>Calculations!AA14</f>
        <v>0</v>
      </c>
      <c r="O20" s="115">
        <f>Calculations!AB14</f>
        <v>0</v>
      </c>
      <c r="P20" s="115" t="e">
        <f>Calculations!AC14</f>
        <v>#DIV/0!</v>
      </c>
    </row>
    <row r="21" spans="3:16">
      <c r="C21" s="120" t="s">
        <v>199</v>
      </c>
      <c r="E21" s="115">
        <f>Calculations!S15</f>
        <v>0</v>
      </c>
      <c r="F21" s="115">
        <f>Calculations!T15</f>
        <v>0</v>
      </c>
      <c r="G21" s="115" t="e">
        <f>Calculations!U15</f>
        <v>#DIV/0!</v>
      </c>
      <c r="L21" s="120" t="s">
        <v>205</v>
      </c>
      <c r="M21" s="116">
        <f>Calculations!Z15</f>
        <v>0</v>
      </c>
      <c r="N21" s="115">
        <f>Calculations!AA15</f>
        <v>0</v>
      </c>
      <c r="O21" s="115">
        <f>Calculations!AB15</f>
        <v>0</v>
      </c>
      <c r="P21" s="115" t="e">
        <f>Calculations!AC15</f>
        <v>#DIV/0!</v>
      </c>
    </row>
    <row r="22" spans="3:16">
      <c r="C22" s="120" t="s">
        <v>200</v>
      </c>
      <c r="E22" s="115">
        <f>Calculations!S16</f>
        <v>0</v>
      </c>
      <c r="F22" s="115">
        <f>Calculations!T16</f>
        <v>0</v>
      </c>
      <c r="G22" s="115" t="e">
        <f>Calculations!U16</f>
        <v>#DIV/0!</v>
      </c>
      <c r="L22" s="120" t="s">
        <v>206</v>
      </c>
      <c r="M22" s="116">
        <f>Calculations!Z16</f>
        <v>0</v>
      </c>
      <c r="N22" s="115">
        <f>Calculations!AA16</f>
        <v>0</v>
      </c>
      <c r="O22" s="115">
        <f>Calculations!AB16</f>
        <v>0</v>
      </c>
      <c r="P22" s="115" t="e">
        <f>Calculations!AC16</f>
        <v>#DIV/0!</v>
      </c>
    </row>
    <row r="23" spans="3:16">
      <c r="C23" s="120" t="s">
        <v>201</v>
      </c>
      <c r="E23" s="115">
        <f>Calculations!S17</f>
        <v>0</v>
      </c>
      <c r="F23" s="115">
        <f>Calculations!T17</f>
        <v>0</v>
      </c>
      <c r="G23" s="115" t="e">
        <f>Calculations!U17</f>
        <v>#DIV/0!</v>
      </c>
      <c r="L23" s="120" t="s">
        <v>100</v>
      </c>
      <c r="M23" s="116">
        <f>Calculations!Z17</f>
        <v>0</v>
      </c>
      <c r="N23" s="115">
        <f>Calculations!AA17</f>
        <v>0</v>
      </c>
      <c r="O23" s="115">
        <f>Calculations!AB17</f>
        <v>0</v>
      </c>
      <c r="P23" s="115" t="e">
        <f>Calculations!AC17</f>
        <v>#DIV/0!</v>
      </c>
    </row>
    <row r="24" spans="3:16">
      <c r="C24" s="120" t="s">
        <v>202</v>
      </c>
      <c r="E24" s="115">
        <f>Calculations!S18</f>
        <v>0</v>
      </c>
      <c r="F24" s="115">
        <f>Calculations!T18</f>
        <v>0</v>
      </c>
      <c r="G24" s="115" t="e">
        <f>Calculations!U18</f>
        <v>#DIV/0!</v>
      </c>
      <c r="L24" s="120" t="s">
        <v>207</v>
      </c>
      <c r="M24" s="116">
        <f>Calculations!Z18</f>
        <v>0</v>
      </c>
      <c r="N24" s="115">
        <f>Calculations!AA18</f>
        <v>0</v>
      </c>
      <c r="O24" s="115">
        <f>Calculations!AB18</f>
        <v>0</v>
      </c>
      <c r="P24" s="115" t="e">
        <f>Calculations!AC18</f>
        <v>#DIV/0!</v>
      </c>
    </row>
    <row r="25" spans="3:16">
      <c r="C25" s="120" t="s">
        <v>203</v>
      </c>
      <c r="E25" s="115">
        <f>Calculations!S19</f>
        <v>0</v>
      </c>
      <c r="F25" s="115">
        <f>Calculations!T19</f>
        <v>0</v>
      </c>
      <c r="G25" s="115" t="e">
        <f>Calculations!U19</f>
        <v>#DIV/0!</v>
      </c>
      <c r="L25" s="120" t="s">
        <v>244</v>
      </c>
      <c r="M25" s="116">
        <f>Calculations!Z19</f>
        <v>0</v>
      </c>
      <c r="N25" s="115">
        <f>Calculations!AA19</f>
        <v>0</v>
      </c>
      <c r="O25" s="115">
        <f>Calculations!AB19</f>
        <v>0</v>
      </c>
      <c r="P25" s="115" t="e">
        <f>Calculations!AC19</f>
        <v>#DIV/0!</v>
      </c>
    </row>
    <row r="26" spans="3:16">
      <c r="C26" s="120" t="s">
        <v>194</v>
      </c>
      <c r="D26" s="116">
        <f>Calculations!R12</f>
        <v>0</v>
      </c>
      <c r="E26" s="115">
        <f>Calculations!S20</f>
        <v>0</v>
      </c>
      <c r="F26" s="115">
        <f>Calculations!T20</f>
        <v>0</v>
      </c>
      <c r="G26" s="115" t="e">
        <f>Calculations!U20</f>
        <v>#DIV/0!</v>
      </c>
      <c r="L26" s="120" t="s">
        <v>194</v>
      </c>
      <c r="M26" s="116">
        <f>Calculations!Z12</f>
        <v>0</v>
      </c>
      <c r="N26" s="115">
        <f>Calculations!AA20</f>
        <v>0</v>
      </c>
      <c r="O26" s="115">
        <f>Calculations!AB20</f>
        <v>0</v>
      </c>
      <c r="P26" s="115" t="e">
        <f>Calculations!AC20</f>
        <v>#DIV/0!</v>
      </c>
    </row>
    <row r="30" spans="3:16">
      <c r="C30" s="114" t="s">
        <v>219</v>
      </c>
      <c r="L30" s="114" t="s">
        <v>220</v>
      </c>
    </row>
    <row r="32" spans="3:16" s="36" customFormat="1" ht="77.25" customHeight="1">
      <c r="C32" s="119"/>
      <c r="D32" s="117" t="s">
        <v>198</v>
      </c>
      <c r="E32" s="118" t="s">
        <v>195</v>
      </c>
      <c r="F32" s="118" t="s">
        <v>197</v>
      </c>
      <c r="G32" s="118" t="s">
        <v>209</v>
      </c>
      <c r="L32" s="119"/>
      <c r="M32" s="117" t="s">
        <v>198</v>
      </c>
      <c r="N32" s="118" t="s">
        <v>195</v>
      </c>
      <c r="O32" s="118" t="s">
        <v>197</v>
      </c>
      <c r="P32" s="118" t="s">
        <v>209</v>
      </c>
    </row>
    <row r="33" spans="3:16">
      <c r="C33" s="120" t="s">
        <v>39</v>
      </c>
      <c r="E33" s="115">
        <f>Calculations!S29</f>
        <v>0</v>
      </c>
      <c r="F33" s="115">
        <f>Calculations!T29</f>
        <v>0</v>
      </c>
      <c r="G33" s="115" t="e">
        <f>Calculations!U29</f>
        <v>#DIV/0!</v>
      </c>
      <c r="L33" s="120" t="s">
        <v>147</v>
      </c>
      <c r="M33" s="116" t="e">
        <f>Calculations!Z30</f>
        <v>#DIV/0!</v>
      </c>
      <c r="N33" s="115" t="e">
        <f>Calculations!AA30</f>
        <v>#DIV/0!</v>
      </c>
      <c r="O33" s="115" t="e">
        <f>Calculations!AB30</f>
        <v>#DIV/0!</v>
      </c>
      <c r="P33" s="115" t="e">
        <f>Calculations!AC30</f>
        <v>#DIV/0!</v>
      </c>
    </row>
    <row r="34" spans="3:16">
      <c r="C34" s="120" t="s">
        <v>199</v>
      </c>
      <c r="E34" s="115">
        <f>Calculations!S30</f>
        <v>0</v>
      </c>
      <c r="F34" s="115">
        <f>Calculations!T30</f>
        <v>0</v>
      </c>
      <c r="G34" s="115" t="e">
        <f>Calculations!U30</f>
        <v>#DIV/0!</v>
      </c>
      <c r="L34" s="120" t="s">
        <v>150</v>
      </c>
      <c r="M34" s="116" t="e">
        <f>Calculations!Z31</f>
        <v>#DIV/0!</v>
      </c>
      <c r="N34" s="115" t="e">
        <f>Calculations!AA31</f>
        <v>#DIV/0!</v>
      </c>
      <c r="O34" s="115" t="e">
        <f>Calculations!AB31</f>
        <v>#DIV/0!</v>
      </c>
      <c r="P34" s="115" t="e">
        <f>Calculations!AC31</f>
        <v>#DIV/0!</v>
      </c>
    </row>
    <row r="35" spans="3:16">
      <c r="C35" s="120" t="s">
        <v>200</v>
      </c>
      <c r="E35" s="115">
        <f>Calculations!S31</f>
        <v>0</v>
      </c>
      <c r="F35" s="115">
        <f>Calculations!T31</f>
        <v>0</v>
      </c>
      <c r="G35" s="115" t="e">
        <f>Calculations!U31</f>
        <v>#DIV/0!</v>
      </c>
      <c r="L35" s="120" t="s">
        <v>148</v>
      </c>
      <c r="M35" s="116" t="e">
        <f>Calculations!Z32</f>
        <v>#DIV/0!</v>
      </c>
      <c r="N35" s="115" t="e">
        <f>Calculations!AA32</f>
        <v>#DIV/0!</v>
      </c>
      <c r="O35" s="115" t="e">
        <f>Calculations!AB32</f>
        <v>#DIV/0!</v>
      </c>
      <c r="P35" s="115" t="e">
        <f>Calculations!AC32</f>
        <v>#DIV/0!</v>
      </c>
    </row>
    <row r="36" spans="3:16">
      <c r="C36" s="120" t="s">
        <v>201</v>
      </c>
      <c r="E36" s="115">
        <f>Calculations!S32</f>
        <v>0</v>
      </c>
      <c r="F36" s="115">
        <f>Calculations!T32</f>
        <v>0</v>
      </c>
      <c r="G36" s="115" t="e">
        <f>Calculations!U32</f>
        <v>#DIV/0!</v>
      </c>
      <c r="L36" s="120" t="s">
        <v>149</v>
      </c>
      <c r="M36" s="116" t="e">
        <f>Calculations!Z33</f>
        <v>#DIV/0!</v>
      </c>
      <c r="N36" s="115" t="e">
        <f>Calculations!AA33</f>
        <v>#DIV/0!</v>
      </c>
      <c r="O36" s="115" t="e">
        <f>Calculations!AB33</f>
        <v>#DIV/0!</v>
      </c>
      <c r="P36" s="115" t="e">
        <f>Calculations!AC33</f>
        <v>#DIV/0!</v>
      </c>
    </row>
    <row r="37" spans="3:16">
      <c r="C37" s="120" t="s">
        <v>194</v>
      </c>
      <c r="D37" s="116">
        <f>Calculations!R27</f>
        <v>0</v>
      </c>
      <c r="E37" s="115">
        <f>Calculations!S33</f>
        <v>0</v>
      </c>
      <c r="F37" s="115">
        <f>Calculations!T33</f>
        <v>0</v>
      </c>
      <c r="G37" s="115" t="e">
        <f>Calculations!U33</f>
        <v>#DIV/0!</v>
      </c>
      <c r="L37" s="120" t="s">
        <v>194</v>
      </c>
      <c r="M37" s="116" t="e">
        <f>Calculations!Z34</f>
        <v>#DIV/0!</v>
      </c>
      <c r="N37" s="115" t="e">
        <f>Calculations!AA34</f>
        <v>#DIV/0!</v>
      </c>
      <c r="O37" s="115" t="e">
        <f>Calculations!AB34</f>
        <v>#DIV/0!</v>
      </c>
      <c r="P37" s="115" t="e">
        <f>Calculations!AC34</f>
        <v>#DIV/0!</v>
      </c>
    </row>
    <row r="42" spans="3:16">
      <c r="C42" s="114" t="s">
        <v>221</v>
      </c>
      <c r="L42" s="39" t="s">
        <v>222</v>
      </c>
    </row>
    <row r="44" spans="3:16" s="36" customFormat="1" ht="77.25" customHeight="1">
      <c r="C44" s="119"/>
      <c r="D44" s="117" t="s">
        <v>198</v>
      </c>
      <c r="E44" s="118" t="s">
        <v>195</v>
      </c>
      <c r="F44" s="118" t="s">
        <v>197</v>
      </c>
      <c r="G44" s="118" t="s">
        <v>209</v>
      </c>
      <c r="L44" s="119"/>
      <c r="M44" s="117" t="s">
        <v>198</v>
      </c>
      <c r="N44" s="118" t="s">
        <v>195</v>
      </c>
      <c r="O44" s="118" t="s">
        <v>197</v>
      </c>
      <c r="P44" s="118" t="s">
        <v>209</v>
      </c>
    </row>
    <row r="45" spans="3:16">
      <c r="C45" s="120" t="s">
        <v>39</v>
      </c>
      <c r="E45" s="115">
        <f>Calculations!S43</f>
        <v>0</v>
      </c>
      <c r="F45" s="115">
        <f>Calculations!T43</f>
        <v>0</v>
      </c>
      <c r="G45" s="115" t="e">
        <f>Calculations!U43</f>
        <v>#DIV/0!</v>
      </c>
      <c r="L45" s="120" t="s">
        <v>157</v>
      </c>
      <c r="M45" s="116">
        <f>Calculations!Z44</f>
        <v>0</v>
      </c>
      <c r="N45" s="115">
        <f>Calculations!AA44</f>
        <v>0</v>
      </c>
      <c r="O45" s="115">
        <f>Calculations!AB44</f>
        <v>0</v>
      </c>
      <c r="P45" s="115" t="e">
        <f>Calculations!AC44</f>
        <v>#DIV/0!</v>
      </c>
    </row>
    <row r="46" spans="3:16">
      <c r="C46" s="120" t="s">
        <v>199</v>
      </c>
      <c r="E46" s="115">
        <f>Calculations!S44</f>
        <v>0</v>
      </c>
      <c r="F46" s="115">
        <f>Calculations!T44</f>
        <v>0</v>
      </c>
      <c r="G46" s="115" t="e">
        <f>Calculations!U44</f>
        <v>#DIV/0!</v>
      </c>
      <c r="L46" s="120" t="s">
        <v>166</v>
      </c>
      <c r="M46" s="116">
        <f>Calculations!Z45</f>
        <v>0</v>
      </c>
      <c r="N46" s="115">
        <f>Calculations!AA45</f>
        <v>0</v>
      </c>
      <c r="O46" s="115">
        <f>Calculations!AB45</f>
        <v>0</v>
      </c>
      <c r="P46" s="115" t="e">
        <f>Calculations!AC45</f>
        <v>#DIV/0!</v>
      </c>
    </row>
    <row r="47" spans="3:16">
      <c r="C47" s="120" t="s">
        <v>200</v>
      </c>
      <c r="E47" s="115">
        <f>Calculations!S45</f>
        <v>0</v>
      </c>
      <c r="F47" s="115">
        <f>Calculations!T45</f>
        <v>0</v>
      </c>
      <c r="G47" s="115" t="e">
        <f>Calculations!U45</f>
        <v>#DIV/0!</v>
      </c>
      <c r="L47" s="120" t="s">
        <v>148</v>
      </c>
      <c r="M47" s="116">
        <f>Calculations!Z46</f>
        <v>0</v>
      </c>
      <c r="N47" s="115">
        <f>Calculations!AA46</f>
        <v>0</v>
      </c>
      <c r="O47" s="115">
        <f>Calculations!AB46</f>
        <v>0</v>
      </c>
      <c r="P47" s="115" t="e">
        <f>Calculations!AC46</f>
        <v>#DIV/0!</v>
      </c>
    </row>
    <row r="48" spans="3:16">
      <c r="C48" s="120" t="s">
        <v>201</v>
      </c>
      <c r="E48" s="115">
        <f>Calculations!S46</f>
        <v>0</v>
      </c>
      <c r="F48" s="115">
        <f>Calculations!T46</f>
        <v>0</v>
      </c>
      <c r="G48" s="115" t="e">
        <f>Calculations!U46</f>
        <v>#DIV/0!</v>
      </c>
      <c r="L48" s="120" t="s">
        <v>208</v>
      </c>
      <c r="M48" s="116">
        <f>Calculations!Z47</f>
        <v>0</v>
      </c>
      <c r="N48" s="115">
        <f>Calculations!AA47</f>
        <v>0</v>
      </c>
      <c r="O48" s="115">
        <f>Calculations!AB47</f>
        <v>0</v>
      </c>
      <c r="P48" s="115" t="e">
        <f>Calculations!AC47</f>
        <v>#DIV/0!</v>
      </c>
    </row>
    <row r="49" spans="3:16">
      <c r="C49" s="120" t="s">
        <v>202</v>
      </c>
      <c r="E49" s="115">
        <f>Calculations!S47</f>
        <v>0</v>
      </c>
      <c r="F49" s="115">
        <f>Calculations!T47</f>
        <v>0</v>
      </c>
      <c r="G49" s="115" t="e">
        <f>Calculations!U47</f>
        <v>#DIV/0!</v>
      </c>
      <c r="L49" s="120" t="s">
        <v>194</v>
      </c>
      <c r="M49" s="116">
        <f>Calculations!Z48</f>
        <v>0</v>
      </c>
      <c r="N49" s="115">
        <f>Calculations!AA48</f>
        <v>0</v>
      </c>
      <c r="O49" s="115">
        <f>Calculations!AB48</f>
        <v>0</v>
      </c>
      <c r="P49" s="115" t="e">
        <f>Calculations!AC48</f>
        <v>#DIV/0!</v>
      </c>
    </row>
    <row r="50" spans="3:16">
      <c r="C50" s="120" t="s">
        <v>252</v>
      </c>
      <c r="E50" s="115">
        <f>Calculations!S48</f>
        <v>0</v>
      </c>
      <c r="F50" s="115">
        <f>Calculations!T48</f>
        <v>0</v>
      </c>
      <c r="G50" s="115" t="e">
        <f>Calculations!U48</f>
        <v>#DIV/0!</v>
      </c>
    </row>
    <row r="51" spans="3:16">
      <c r="C51" s="120" t="s">
        <v>194</v>
      </c>
      <c r="D51" s="116">
        <f>Calculations!R41</f>
        <v>0</v>
      </c>
      <c r="E51" s="115">
        <f>Calculations!S49</f>
        <v>0</v>
      </c>
      <c r="F51" s="115">
        <f>Calculations!T49</f>
        <v>0</v>
      </c>
      <c r="G51" s="115" t="e">
        <f>Calculations!U49</f>
        <v>#DIV/0!</v>
      </c>
    </row>
    <row r="55" spans="3:16">
      <c r="C55" s="114" t="s">
        <v>223</v>
      </c>
      <c r="L55" s="114" t="s">
        <v>224</v>
      </c>
    </row>
    <row r="57" spans="3:16" s="36" customFormat="1" ht="77.25" customHeight="1">
      <c r="C57" s="119"/>
      <c r="D57" s="117" t="s">
        <v>198</v>
      </c>
      <c r="E57" s="118" t="s">
        <v>195</v>
      </c>
      <c r="F57" s="118" t="s">
        <v>197</v>
      </c>
      <c r="G57" s="118" t="s">
        <v>209</v>
      </c>
      <c r="L57" s="119"/>
      <c r="M57" s="117" t="s">
        <v>214</v>
      </c>
      <c r="N57" s="118" t="s">
        <v>195</v>
      </c>
      <c r="O57" s="118" t="s">
        <v>197</v>
      </c>
      <c r="P57" s="118" t="s">
        <v>209</v>
      </c>
    </row>
    <row r="58" spans="3:16">
      <c r="C58" s="120" t="s">
        <v>39</v>
      </c>
      <c r="E58" s="115">
        <f>Calculations!S58</f>
        <v>0</v>
      </c>
      <c r="F58" s="115">
        <f>Calculations!T58</f>
        <v>0</v>
      </c>
      <c r="G58" s="115" t="e">
        <f>Calculations!U58</f>
        <v>#DIV/0!</v>
      </c>
      <c r="L58" s="120" t="s">
        <v>212</v>
      </c>
      <c r="M58" s="121" t="e">
        <f>Calculations!Z59</f>
        <v>#DIV/0!</v>
      </c>
      <c r="N58" s="115">
        <f>Calculations!AA59</f>
        <v>0</v>
      </c>
      <c r="O58" s="115">
        <f>Calculations!AB59</f>
        <v>0</v>
      </c>
      <c r="P58" s="115" t="e">
        <f>Calculations!AC59</f>
        <v>#DIV/0!</v>
      </c>
    </row>
    <row r="59" spans="3:16">
      <c r="C59" s="120" t="s">
        <v>199</v>
      </c>
      <c r="E59" s="115">
        <f>Calculations!S59</f>
        <v>0</v>
      </c>
      <c r="F59" s="115">
        <f>Calculations!T59</f>
        <v>0</v>
      </c>
      <c r="G59" s="115" t="e">
        <f>Calculations!U59</f>
        <v>#DIV/0!</v>
      </c>
      <c r="L59" s="120" t="s">
        <v>174</v>
      </c>
      <c r="M59" s="121" t="e">
        <f>Calculations!Z60</f>
        <v>#DIV/0!</v>
      </c>
      <c r="N59" s="115">
        <f>Calculations!AA60</f>
        <v>0</v>
      </c>
      <c r="O59" s="115">
        <f>Calculations!AB60</f>
        <v>0</v>
      </c>
      <c r="P59" s="115" t="e">
        <f>Calculations!AC60</f>
        <v>#DIV/0!</v>
      </c>
    </row>
    <row r="60" spans="3:16">
      <c r="C60" s="120" t="s">
        <v>200</v>
      </c>
      <c r="E60" s="115">
        <f>Calculations!S60</f>
        <v>0</v>
      </c>
      <c r="F60" s="115">
        <f>Calculations!T60</f>
        <v>0</v>
      </c>
      <c r="G60" s="115" t="e">
        <f>Calculations!U60</f>
        <v>#DIV/0!</v>
      </c>
      <c r="L60" s="120" t="s">
        <v>148</v>
      </c>
      <c r="M60" s="121" t="e">
        <f>Calculations!Z61</f>
        <v>#DIV/0!</v>
      </c>
      <c r="N60" s="115">
        <f>Calculations!AA61</f>
        <v>0</v>
      </c>
      <c r="O60" s="115">
        <f>Calculations!AB61</f>
        <v>0</v>
      </c>
      <c r="P60" s="115" t="e">
        <f>Calculations!AC61</f>
        <v>#DIV/0!</v>
      </c>
    </row>
    <row r="61" spans="3:16">
      <c r="C61" s="120" t="s">
        <v>201</v>
      </c>
      <c r="E61" s="115">
        <f>Calculations!S61</f>
        <v>0</v>
      </c>
      <c r="F61" s="115">
        <f>Calculations!T61</f>
        <v>0</v>
      </c>
      <c r="G61" s="115" t="e">
        <f>Calculations!U61</f>
        <v>#DIV/0!</v>
      </c>
      <c r="L61" s="120" t="s">
        <v>213</v>
      </c>
      <c r="M61" s="121" t="e">
        <f>Calculations!Z62</f>
        <v>#DIV/0!</v>
      </c>
      <c r="N61" s="115">
        <f>Calculations!AA62</f>
        <v>0</v>
      </c>
      <c r="O61" s="115">
        <f>Calculations!AB62</f>
        <v>0</v>
      </c>
      <c r="P61" s="115" t="e">
        <f>Calculations!AC62</f>
        <v>#DIV/0!</v>
      </c>
    </row>
    <row r="62" spans="3:16">
      <c r="C62" s="120" t="s">
        <v>210</v>
      </c>
      <c r="E62" s="115">
        <f>Calculations!S62</f>
        <v>0</v>
      </c>
      <c r="F62" s="115">
        <f>Calculations!T62</f>
        <v>0</v>
      </c>
      <c r="G62" s="115" t="e">
        <f>Calculations!U62</f>
        <v>#DIV/0!</v>
      </c>
      <c r="L62" s="120" t="s">
        <v>194</v>
      </c>
      <c r="M62" s="121" t="e">
        <f>Calculations!Z63</f>
        <v>#DIV/0!</v>
      </c>
      <c r="N62" s="115">
        <f>Calculations!AA63</f>
        <v>0</v>
      </c>
      <c r="O62" s="115">
        <f>Calculations!AB63</f>
        <v>0</v>
      </c>
      <c r="P62" s="115" t="e">
        <f>Calculations!AC63</f>
        <v>#DIV/0!</v>
      </c>
    </row>
    <row r="63" spans="3:16">
      <c r="C63" s="120" t="s">
        <v>194</v>
      </c>
      <c r="D63" s="116">
        <f>Calculations!R56</f>
        <v>0</v>
      </c>
      <c r="E63" s="115">
        <f>Calculations!S63</f>
        <v>0</v>
      </c>
      <c r="F63" s="115">
        <f>Calculations!T63</f>
        <v>0</v>
      </c>
      <c r="G63" s="115" t="e">
        <f>Calculations!U63</f>
        <v>#DIV/0!</v>
      </c>
    </row>
    <row r="67" spans="3:16">
      <c r="C67" s="114" t="s">
        <v>225</v>
      </c>
    </row>
    <row r="69" spans="3:16" s="36" customFormat="1" ht="77.25" customHeight="1">
      <c r="C69" s="119"/>
      <c r="D69" s="117" t="s">
        <v>198</v>
      </c>
      <c r="E69" s="118" t="s">
        <v>195</v>
      </c>
      <c r="F69" s="118" t="s">
        <v>197</v>
      </c>
      <c r="G69" s="118" t="s">
        <v>209</v>
      </c>
      <c r="N69" s="113"/>
      <c r="O69" s="113"/>
      <c r="P69" s="113"/>
    </row>
    <row r="70" spans="3:16">
      <c r="C70" s="120" t="s">
        <v>39</v>
      </c>
      <c r="E70" s="115">
        <f>Calculations!S72</f>
        <v>0</v>
      </c>
      <c r="F70" s="115">
        <f>Calculations!T72</f>
        <v>0</v>
      </c>
      <c r="G70" s="115" t="e">
        <f>Calculations!U72</f>
        <v>#DIV/0!</v>
      </c>
    </row>
    <row r="71" spans="3:16">
      <c r="C71" s="120" t="s">
        <v>200</v>
      </c>
      <c r="E71" s="115">
        <f>Calculations!S73</f>
        <v>0</v>
      </c>
      <c r="F71" s="115">
        <f>Calculations!T73</f>
        <v>0</v>
      </c>
      <c r="G71" s="115" t="e">
        <f>Calculations!U73</f>
        <v>#DIV/0!</v>
      </c>
    </row>
    <row r="72" spans="3:16">
      <c r="C72" s="120" t="s">
        <v>203</v>
      </c>
      <c r="E72" s="115">
        <f>Calculations!S74</f>
        <v>0</v>
      </c>
      <c r="F72" s="115">
        <f>Calculations!T74</f>
        <v>0</v>
      </c>
      <c r="G72" s="115" t="e">
        <f>Calculations!U74</f>
        <v>#DIV/0!</v>
      </c>
    </row>
    <row r="73" spans="3:16">
      <c r="C73" s="120" t="s">
        <v>194</v>
      </c>
      <c r="D73" s="116">
        <f>Calculations!R70</f>
        <v>0</v>
      </c>
      <c r="E73" s="115">
        <f>Calculations!S75</f>
        <v>0</v>
      </c>
      <c r="F73" s="115">
        <f>Calculations!T75</f>
        <v>0</v>
      </c>
      <c r="G73" s="115" t="e">
        <f>Calculations!U75</f>
        <v>#DIV/0!</v>
      </c>
    </row>
    <row r="77" spans="3:16">
      <c r="C77" s="114" t="s">
        <v>226</v>
      </c>
    </row>
    <row r="79" spans="3:16" s="36" customFormat="1" ht="77.25" customHeight="1">
      <c r="C79" s="119"/>
      <c r="D79" s="117" t="s">
        <v>198</v>
      </c>
      <c r="E79" s="118" t="s">
        <v>195</v>
      </c>
      <c r="F79" s="118" t="s">
        <v>197</v>
      </c>
      <c r="G79" s="118" t="s">
        <v>209</v>
      </c>
      <c r="N79" s="113"/>
      <c r="O79" s="113"/>
      <c r="P79" s="113"/>
    </row>
    <row r="80" spans="3:16">
      <c r="C80" s="120" t="s">
        <v>39</v>
      </c>
      <c r="E80" s="115">
        <f>Calculations!S84</f>
        <v>0</v>
      </c>
      <c r="F80" s="115">
        <f>Calculations!T84</f>
        <v>0</v>
      </c>
      <c r="G80" s="115" t="e">
        <f>Calculations!U84</f>
        <v>#DIV/0!</v>
      </c>
    </row>
    <row r="81" spans="3:7">
      <c r="C81" s="120" t="s">
        <v>200</v>
      </c>
      <c r="E81" s="115">
        <f>Calculations!S85</f>
        <v>0</v>
      </c>
      <c r="F81" s="115">
        <f>Calculations!T85</f>
        <v>0</v>
      </c>
      <c r="G81" s="115" t="e">
        <f>Calculations!U85</f>
        <v>#DIV/0!</v>
      </c>
    </row>
    <row r="82" spans="3:7">
      <c r="C82" s="120" t="s">
        <v>201</v>
      </c>
      <c r="E82" s="115">
        <f>Calculations!S86</f>
        <v>0</v>
      </c>
      <c r="F82" s="115">
        <f>Calculations!T86</f>
        <v>0</v>
      </c>
      <c r="G82" s="115" t="e">
        <f>Calculations!U86</f>
        <v>#DIV/0!</v>
      </c>
    </row>
    <row r="83" spans="3:7">
      <c r="C83" s="120" t="s">
        <v>48</v>
      </c>
      <c r="E83" s="115">
        <f>Calculations!S87</f>
        <v>0</v>
      </c>
      <c r="F83" s="115">
        <f>Calculations!T87</f>
        <v>0</v>
      </c>
      <c r="G83" s="115" t="e">
        <f>Calculations!U87</f>
        <v>#DIV/0!</v>
      </c>
    </row>
    <row r="84" spans="3:7">
      <c r="C84" s="120" t="s">
        <v>194</v>
      </c>
      <c r="D84" s="116">
        <f>Calculations!R82</f>
        <v>0</v>
      </c>
      <c r="E84" s="115">
        <f>Calculations!S88</f>
        <v>0</v>
      </c>
      <c r="F84" s="115">
        <f>Calculations!T88</f>
        <v>0</v>
      </c>
      <c r="G84" s="115" t="e">
        <f>Calculations!U88</f>
        <v>#DIV/0!</v>
      </c>
    </row>
    <row r="87" spans="3:7">
      <c r="C87" s="114" t="s">
        <v>250</v>
      </c>
    </row>
    <row r="89" spans="3:7" ht="60">
      <c r="C89" s="119"/>
      <c r="D89" s="117" t="s">
        <v>198</v>
      </c>
      <c r="E89" s="118" t="s">
        <v>195</v>
      </c>
      <c r="F89" s="118" t="s">
        <v>197</v>
      </c>
      <c r="G89" s="118" t="s">
        <v>209</v>
      </c>
    </row>
    <row r="90" spans="3:7">
      <c r="C90" s="120" t="s">
        <v>39</v>
      </c>
      <c r="E90" s="115">
        <f>Calculations!S97</f>
        <v>0</v>
      </c>
      <c r="F90" s="115">
        <f>Calculations!T97</f>
        <v>0</v>
      </c>
      <c r="G90" s="115" t="e">
        <f>Calculations!U97</f>
        <v>#DIV/0!</v>
      </c>
    </row>
    <row r="91" spans="3:7">
      <c r="C91" s="120" t="s">
        <v>200</v>
      </c>
      <c r="E91" s="115">
        <f>Calculations!S99</f>
        <v>0</v>
      </c>
      <c r="F91" s="115">
        <f>Calculations!T99</f>
        <v>0</v>
      </c>
      <c r="G91" s="115" t="e">
        <f>Calculations!U99</f>
        <v>#DIV/0!</v>
      </c>
    </row>
    <row r="92" spans="3:7">
      <c r="C92" s="120" t="s">
        <v>201</v>
      </c>
      <c r="E92" s="115">
        <f>Calculations!S100</f>
        <v>0</v>
      </c>
      <c r="F92" s="115">
        <f>Calculations!T100</f>
        <v>0</v>
      </c>
      <c r="G92" s="115" t="e">
        <f>Calculations!U100</f>
        <v>#DIV/0!</v>
      </c>
    </row>
    <row r="93" spans="3:7">
      <c r="C93" s="120" t="s">
        <v>194</v>
      </c>
      <c r="D93" s="116">
        <f>Calculations!R95</f>
        <v>0</v>
      </c>
      <c r="E93" s="115">
        <f>Calculations!S102</f>
        <v>0</v>
      </c>
      <c r="F93" s="115">
        <f>Calculations!T102</f>
        <v>0</v>
      </c>
      <c r="G93" s="115" t="e">
        <f>Calculations!U102</f>
        <v>#DIV/0!</v>
      </c>
    </row>
  </sheetData>
  <mergeCells count="4">
    <mergeCell ref="I6:L6"/>
    <mergeCell ref="I8:L8"/>
    <mergeCell ref="I10:L10"/>
    <mergeCell ref="I12:L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05E-0446-451B-ADA5-0971FF066B0D}">
  <dimension ref="A1:AC102"/>
  <sheetViews>
    <sheetView workbookViewId="0">
      <pane ySplit="1" topLeftCell="A2" activePane="bottomLeft" state="frozen"/>
      <selection activeCell="I6" sqref="I6:L6"/>
      <selection pane="bottomLeft" activeCell="I6" sqref="I6:L6"/>
    </sheetView>
  </sheetViews>
  <sheetFormatPr defaultRowHeight="15"/>
  <cols>
    <col min="1" max="1" width="13.140625" bestFit="1" customWidth="1"/>
    <col min="2" max="2" width="18.5703125" bestFit="1" customWidth="1"/>
    <col min="3" max="3" width="22.5703125" bestFit="1" customWidth="1"/>
    <col min="4" max="4" width="11.42578125" bestFit="1" customWidth="1"/>
    <col min="6" max="9" width="11.42578125" customWidth="1"/>
    <col min="10" max="10" width="16" bestFit="1" customWidth="1"/>
    <col min="11" max="11" width="12.140625" bestFit="1" customWidth="1"/>
    <col min="12" max="12" width="17.85546875" bestFit="1" customWidth="1"/>
    <col min="18" max="18" width="9.140625" style="105"/>
    <col min="19" max="21" width="12" customWidth="1"/>
    <col min="26" max="26" width="9.5703125" style="105" customWidth="1"/>
    <col min="27" max="29" width="12" customWidth="1"/>
  </cols>
  <sheetData>
    <row r="1" spans="1:29">
      <c r="A1" s="1" t="s">
        <v>144</v>
      </c>
      <c r="B1" s="1" t="s">
        <v>141</v>
      </c>
      <c r="C1" s="1" t="s">
        <v>145</v>
      </c>
      <c r="D1" s="1" t="s">
        <v>162</v>
      </c>
      <c r="E1" s="1" t="s">
        <v>156</v>
      </c>
      <c r="F1" s="1" t="s">
        <v>39</v>
      </c>
      <c r="G1" s="1" t="s">
        <v>155</v>
      </c>
      <c r="H1" s="1" t="s">
        <v>145</v>
      </c>
      <c r="I1" s="1" t="s">
        <v>141</v>
      </c>
      <c r="J1" s="1" t="s">
        <v>180</v>
      </c>
      <c r="K1" s="1" t="s">
        <v>142</v>
      </c>
      <c r="L1" s="1" t="s">
        <v>143</v>
      </c>
    </row>
    <row r="2" spans="1:29">
      <c r="A2" t="s">
        <v>140</v>
      </c>
      <c r="B2" t="s">
        <v>262</v>
      </c>
      <c r="C2" t="s">
        <v>263</v>
      </c>
      <c r="D2">
        <f>Antenatal!R7</f>
        <v>0</v>
      </c>
      <c r="F2" s="103"/>
      <c r="H2" s="103">
        <f>D2*'Emission Factors'!$C$10</f>
        <v>0</v>
      </c>
      <c r="I2" s="103"/>
      <c r="K2" s="103">
        <f t="shared" ref="K2:K11" si="0">SUM(F2:J2)</f>
        <v>0</v>
      </c>
      <c r="L2" t="e">
        <f t="shared" ref="L2:L11" si="1">K2/D2</f>
        <v>#DIV/0!</v>
      </c>
      <c r="O2" s="200"/>
      <c r="P2" s="200"/>
      <c r="Q2" s="200"/>
      <c r="W2" s="200"/>
      <c r="X2" s="200"/>
      <c r="Y2" s="200"/>
    </row>
    <row r="3" spans="1:29" ht="15" customHeight="1">
      <c r="B3" t="s">
        <v>262</v>
      </c>
      <c r="C3" t="s">
        <v>259</v>
      </c>
      <c r="D3">
        <f>Antenatal!R9</f>
        <v>0</v>
      </c>
      <c r="F3" s="103"/>
      <c r="H3" s="103">
        <f>D3*'Emission Factors'!$C$11</f>
        <v>0</v>
      </c>
      <c r="I3" s="103"/>
      <c r="K3" s="103">
        <f t="shared" si="0"/>
        <v>0</v>
      </c>
      <c r="L3" t="e">
        <f t="shared" si="1"/>
        <v>#DIV/0!</v>
      </c>
    </row>
    <row r="4" spans="1:29">
      <c r="B4" t="s">
        <v>262</v>
      </c>
      <c r="C4" t="s">
        <v>149</v>
      </c>
      <c r="D4">
        <f>Antenatal!R11</f>
        <v>0</v>
      </c>
      <c r="G4" s="103"/>
      <c r="H4" s="103">
        <f>D4*'Emission Factors'!$C$12</f>
        <v>0</v>
      </c>
      <c r="K4" s="103">
        <f t="shared" si="0"/>
        <v>0</v>
      </c>
      <c r="L4" t="e">
        <f t="shared" si="1"/>
        <v>#DIV/0!</v>
      </c>
      <c r="R4" s="201" t="s">
        <v>198</v>
      </c>
      <c r="S4" s="201" t="s">
        <v>195</v>
      </c>
      <c r="T4" s="201" t="s">
        <v>197</v>
      </c>
      <c r="U4" s="201" t="s">
        <v>209</v>
      </c>
      <c r="Z4" s="201" t="s">
        <v>198</v>
      </c>
      <c r="AA4" s="201" t="s">
        <v>195</v>
      </c>
      <c r="AB4" s="201" t="s">
        <v>197</v>
      </c>
      <c r="AC4" s="201" t="s">
        <v>209</v>
      </c>
    </row>
    <row r="5" spans="1:29">
      <c r="A5" t="s">
        <v>140</v>
      </c>
      <c r="B5" t="s">
        <v>146</v>
      </c>
      <c r="C5" t="s">
        <v>147</v>
      </c>
      <c r="D5">
        <f>Antenatal!R14</f>
        <v>0</v>
      </c>
      <c r="E5">
        <v>1</v>
      </c>
      <c r="F5" s="103">
        <f>D5*'Emission Factors'!C$5*2</f>
        <v>0</v>
      </c>
      <c r="H5" s="103">
        <f>D5*'Emission Factors'!C$15*E5</f>
        <v>0</v>
      </c>
      <c r="I5" s="103"/>
      <c r="K5" s="103">
        <f t="shared" ref="K5:K7" si="2">SUM(F5:J5)</f>
        <v>0</v>
      </c>
      <c r="L5" t="e">
        <f t="shared" ref="L5:L7" si="3">K5/D5</f>
        <v>#DIV/0!</v>
      </c>
      <c r="O5" s="200"/>
      <c r="P5" s="200"/>
      <c r="Q5" s="200"/>
      <c r="R5" s="201"/>
      <c r="S5" s="201"/>
      <c r="T5" s="201"/>
      <c r="U5" s="201"/>
      <c r="W5" s="200"/>
      <c r="X5" s="200"/>
      <c r="Y5" s="200"/>
      <c r="Z5" s="201"/>
      <c r="AA5" s="201"/>
      <c r="AB5" s="201"/>
      <c r="AC5" s="201"/>
    </row>
    <row r="6" spans="1:29" ht="15" customHeight="1">
      <c r="B6" t="s">
        <v>146</v>
      </c>
      <c r="C6" t="s">
        <v>150</v>
      </c>
      <c r="D6">
        <f>Antenatal!R16</f>
        <v>0</v>
      </c>
      <c r="E6">
        <v>0.5</v>
      </c>
      <c r="F6" s="103">
        <f>D6*'Emission Factors'!C$4*2</f>
        <v>0</v>
      </c>
      <c r="H6" s="103">
        <f>D6*'Emission Factors'!C$3</f>
        <v>0</v>
      </c>
      <c r="I6" s="103"/>
      <c r="K6" s="103">
        <f t="shared" si="2"/>
        <v>0</v>
      </c>
      <c r="L6" t="e">
        <f t="shared" si="3"/>
        <v>#DIV/0!</v>
      </c>
      <c r="R6" s="201"/>
      <c r="S6" s="201"/>
      <c r="T6" s="201"/>
      <c r="U6" s="201"/>
      <c r="Z6" s="201"/>
      <c r="AA6" s="201"/>
      <c r="AB6" s="201"/>
      <c r="AC6" s="201"/>
    </row>
    <row r="7" spans="1:29">
      <c r="B7" t="s">
        <v>146</v>
      </c>
      <c r="C7" t="s">
        <v>148</v>
      </c>
      <c r="D7">
        <f>Antenatal!R18</f>
        <v>0</v>
      </c>
      <c r="E7">
        <v>1</v>
      </c>
      <c r="G7" s="103">
        <f>D7*'Emission Factors'!C$5</f>
        <v>0</v>
      </c>
      <c r="K7" s="103">
        <f t="shared" si="2"/>
        <v>0</v>
      </c>
      <c r="L7" t="e">
        <f t="shared" si="3"/>
        <v>#DIV/0!</v>
      </c>
      <c r="R7" s="201"/>
      <c r="S7" s="201"/>
      <c r="T7" s="201"/>
      <c r="U7" s="201"/>
      <c r="Z7" s="201"/>
      <c r="AA7" s="201"/>
      <c r="AB7" s="201"/>
      <c r="AC7" s="201"/>
    </row>
    <row r="8" spans="1:29">
      <c r="B8" t="s">
        <v>146</v>
      </c>
      <c r="C8" t="s">
        <v>149</v>
      </c>
      <c r="D8">
        <f>Antenatal!R20</f>
        <v>0</v>
      </c>
      <c r="H8" s="103">
        <f>D8*'Emission Factors'!$C$12</f>
        <v>0</v>
      </c>
      <c r="K8" s="103">
        <f t="shared" si="0"/>
        <v>0</v>
      </c>
      <c r="L8" t="e">
        <f t="shared" si="1"/>
        <v>#DIV/0!</v>
      </c>
      <c r="R8" s="201"/>
      <c r="S8" s="201"/>
      <c r="T8" s="201"/>
      <c r="U8" s="201"/>
      <c r="Z8" s="201"/>
      <c r="AA8" s="201"/>
      <c r="AB8" s="201"/>
      <c r="AC8" s="201"/>
    </row>
    <row r="9" spans="1:29">
      <c r="B9" t="s">
        <v>151</v>
      </c>
      <c r="C9" t="s">
        <v>147</v>
      </c>
      <c r="D9">
        <f>Antenatal!R23</f>
        <v>0</v>
      </c>
      <c r="E9">
        <v>1</v>
      </c>
      <c r="F9" s="103">
        <f>D9*'Emission Factors'!C$5*2</f>
        <v>0</v>
      </c>
      <c r="H9" s="103">
        <f>D9*'Emission Factors'!C$15*E9</f>
        <v>0</v>
      </c>
      <c r="I9" s="103"/>
      <c r="K9" s="103">
        <f t="shared" si="0"/>
        <v>0</v>
      </c>
      <c r="L9" t="e">
        <f t="shared" si="1"/>
        <v>#DIV/0!</v>
      </c>
      <c r="R9" s="201"/>
      <c r="S9" s="201"/>
      <c r="T9" s="201"/>
      <c r="U9" s="201"/>
      <c r="Z9" s="201"/>
      <c r="AA9" s="201"/>
      <c r="AB9" s="201"/>
      <c r="AC9" s="201"/>
    </row>
    <row r="10" spans="1:29">
      <c r="B10" t="s">
        <v>151</v>
      </c>
      <c r="C10" t="s">
        <v>150</v>
      </c>
      <c r="D10">
        <f>Antenatal!R25</f>
        <v>0</v>
      </c>
      <c r="E10">
        <v>0.5</v>
      </c>
      <c r="F10" s="103">
        <f>D10*'Emission Factors'!C$4*2</f>
        <v>0</v>
      </c>
      <c r="H10" s="103">
        <f>D10*'Emission Factors'!C$3</f>
        <v>0</v>
      </c>
      <c r="I10" s="103"/>
      <c r="K10" s="103">
        <f t="shared" si="0"/>
        <v>0</v>
      </c>
      <c r="L10" t="e">
        <f t="shared" si="1"/>
        <v>#DIV/0!</v>
      </c>
      <c r="R10" s="201"/>
      <c r="S10" s="201"/>
      <c r="T10" s="201"/>
      <c r="U10" s="201"/>
      <c r="Z10" s="201"/>
      <c r="AA10" s="201"/>
      <c r="AB10" s="201"/>
      <c r="AC10" s="201"/>
    </row>
    <row r="11" spans="1:29">
      <c r="B11" t="s">
        <v>151</v>
      </c>
      <c r="C11" t="s">
        <v>152</v>
      </c>
      <c r="D11">
        <f>Antenatal!R27</f>
        <v>0</v>
      </c>
      <c r="E11">
        <v>1</v>
      </c>
      <c r="F11" s="103">
        <f>D11*'Emission Factors'!C$4*2</f>
        <v>0</v>
      </c>
      <c r="H11" s="103">
        <f>D11*'Emission Factors'!C$3</f>
        <v>0</v>
      </c>
      <c r="I11" s="103"/>
      <c r="K11" s="103">
        <f t="shared" si="0"/>
        <v>0</v>
      </c>
      <c r="L11" t="e">
        <f t="shared" si="1"/>
        <v>#DIV/0!</v>
      </c>
      <c r="R11" s="201"/>
      <c r="S11" s="201"/>
      <c r="T11" s="201"/>
      <c r="U11" s="201"/>
      <c r="Z11" s="201"/>
      <c r="AA11" s="201"/>
      <c r="AB11" s="201"/>
      <c r="AC11" s="201"/>
    </row>
    <row r="12" spans="1:29">
      <c r="B12" t="s">
        <v>151</v>
      </c>
      <c r="C12" t="s">
        <v>149</v>
      </c>
      <c r="D12">
        <f>Antenatal!R29</f>
        <v>0</v>
      </c>
      <c r="H12" s="103">
        <f>D12*'Emission Factors'!$C$12</f>
        <v>0</v>
      </c>
      <c r="K12" s="103">
        <f t="shared" ref="K12:K15" si="4">SUM(F12:J12)</f>
        <v>0</v>
      </c>
      <c r="L12" t="e">
        <f t="shared" ref="L12:L15" si="5">K12/D12</f>
        <v>#DIV/0!</v>
      </c>
      <c r="O12" s="200" t="s">
        <v>196</v>
      </c>
      <c r="P12" s="200"/>
      <c r="Q12" s="200"/>
      <c r="R12" s="105">
        <f>Antenatal!$L4</f>
        <v>0</v>
      </c>
      <c r="S12" s="108">
        <f>SUM($K$2:$K$64)</f>
        <v>0</v>
      </c>
      <c r="T12" s="103">
        <f>S12*0.001</f>
        <v>0</v>
      </c>
      <c r="U12" s="103" t="e">
        <f>S12/$R$12</f>
        <v>#DIV/0!</v>
      </c>
      <c r="W12" s="200" t="s">
        <v>196</v>
      </c>
      <c r="X12" s="200"/>
      <c r="Y12" s="200"/>
      <c r="Z12" s="105">
        <f>Antenatal!$L4</f>
        <v>0</v>
      </c>
      <c r="AA12" s="108">
        <f>SUM($K$2:$K$64)</f>
        <v>0</v>
      </c>
      <c r="AB12" s="103">
        <f>AA12*0.001</f>
        <v>0</v>
      </c>
      <c r="AC12" s="103" t="e">
        <f>AA12/$R$12</f>
        <v>#DIV/0!</v>
      </c>
    </row>
    <row r="13" spans="1:29">
      <c r="B13" t="s">
        <v>153</v>
      </c>
      <c r="C13" t="s">
        <v>154</v>
      </c>
      <c r="D13">
        <f>Antenatal!R32</f>
        <v>0</v>
      </c>
      <c r="E13">
        <v>1</v>
      </c>
      <c r="F13" s="103">
        <f>D13*'Emission Factors'!C$4*2</f>
        <v>0</v>
      </c>
      <c r="H13" s="103">
        <f>D13*'Emission Factors'!C$15*E13</f>
        <v>0</v>
      </c>
      <c r="I13" s="103"/>
      <c r="K13" s="103">
        <f t="shared" si="4"/>
        <v>0</v>
      </c>
      <c r="L13" t="e">
        <f t="shared" si="5"/>
        <v>#DIV/0!</v>
      </c>
      <c r="S13" s="108"/>
      <c r="T13" s="103"/>
      <c r="AA13" s="108"/>
      <c r="AB13" s="103"/>
    </row>
    <row r="14" spans="1:29">
      <c r="B14" t="s">
        <v>153</v>
      </c>
      <c r="C14" t="s">
        <v>148</v>
      </c>
      <c r="D14">
        <f>Antenatal!R34</f>
        <v>0</v>
      </c>
      <c r="E14">
        <v>1</v>
      </c>
      <c r="F14" s="103"/>
      <c r="G14" s="103">
        <f>D14*'Emission Factors'!C$5</f>
        <v>0</v>
      </c>
      <c r="H14" s="103"/>
      <c r="I14" s="103"/>
      <c r="K14" s="103">
        <f t="shared" si="4"/>
        <v>0</v>
      </c>
      <c r="L14" t="e">
        <f t="shared" si="5"/>
        <v>#DIV/0!</v>
      </c>
      <c r="O14" s="200" t="s">
        <v>39</v>
      </c>
      <c r="P14" s="200"/>
      <c r="Q14" s="200"/>
      <c r="S14" s="108">
        <f>SUM($F$2:$F$64)</f>
        <v>0</v>
      </c>
      <c r="T14" s="103">
        <f>S14*0.001</f>
        <v>0</v>
      </c>
      <c r="U14" s="103" t="e">
        <f t="shared" ref="U14:U20" si="6">S14/$R$12</f>
        <v>#DIV/0!</v>
      </c>
      <c r="W14" s="200" t="str">
        <f>O27</f>
        <v>Antenatal pathway</v>
      </c>
      <c r="X14" s="200"/>
      <c r="Y14" s="200"/>
      <c r="Z14" s="105">
        <f>R27</f>
        <v>0</v>
      </c>
      <c r="AA14" s="108">
        <f>S27</f>
        <v>0</v>
      </c>
      <c r="AB14" s="103">
        <f>AA14*0.001</f>
        <v>0</v>
      </c>
      <c r="AC14" s="103" t="e">
        <f t="shared" ref="AC14:AC20" si="7">AA14/$R$12</f>
        <v>#DIV/0!</v>
      </c>
    </row>
    <row r="15" spans="1:29">
      <c r="B15" t="s">
        <v>36</v>
      </c>
      <c r="C15" t="s">
        <v>36</v>
      </c>
      <c r="D15">
        <f>Antenatal!R37</f>
        <v>0</v>
      </c>
      <c r="E15">
        <v>0.5</v>
      </c>
      <c r="F15" s="103">
        <f>D15*'Emission Factors'!C$5*2</f>
        <v>0</v>
      </c>
      <c r="H15" s="103">
        <f>D15*'Emission Factors'!C$8*E15/24</f>
        <v>0</v>
      </c>
      <c r="I15" s="103">
        <f>D15*'Emission Factors'!C$2</f>
        <v>0</v>
      </c>
      <c r="K15" s="103">
        <f t="shared" si="4"/>
        <v>0</v>
      </c>
      <c r="L15" t="e">
        <f t="shared" si="5"/>
        <v>#DIV/0!</v>
      </c>
      <c r="O15" s="200" t="s">
        <v>199</v>
      </c>
      <c r="P15" s="200"/>
      <c r="Q15" s="200"/>
      <c r="S15" s="108">
        <f>SUM($G$2:$G$64)</f>
        <v>0</v>
      </c>
      <c r="T15" s="103">
        <f t="shared" ref="T15:T19" si="8">S15*0.001</f>
        <v>0</v>
      </c>
      <c r="U15" s="103" t="e">
        <f t="shared" si="6"/>
        <v>#DIV/0!</v>
      </c>
      <c r="W15" s="200" t="str">
        <f>O41</f>
        <v>Intrapartum pathway</v>
      </c>
      <c r="X15" s="200"/>
      <c r="Y15" s="200"/>
      <c r="Z15" s="105">
        <f>R41</f>
        <v>0</v>
      </c>
      <c r="AA15" s="108">
        <f>S41</f>
        <v>0</v>
      </c>
      <c r="AB15" s="103">
        <f t="shared" ref="AB15:AB19" si="9">AA15*0.001</f>
        <v>0</v>
      </c>
      <c r="AC15" s="103" t="e">
        <f t="shared" si="7"/>
        <v>#DIV/0!</v>
      </c>
    </row>
    <row r="16" spans="1:29">
      <c r="A16" t="s">
        <v>158</v>
      </c>
      <c r="B16" t="s">
        <v>159</v>
      </c>
      <c r="C16" t="s">
        <v>157</v>
      </c>
      <c r="D16">
        <f>'MW-led Intrapartum'!M10</f>
        <v>0</v>
      </c>
      <c r="F16" s="103">
        <f>D16*'Emission Factors'!C$5*2</f>
        <v>0</v>
      </c>
      <c r="K16" s="103">
        <f t="shared" ref="K16:K19" si="10">SUM(F16:J16)</f>
        <v>0</v>
      </c>
      <c r="L16" t="e">
        <f t="shared" ref="L16:L19" si="11">K16/D16</f>
        <v>#DIV/0!</v>
      </c>
      <c r="O16" s="200" t="s">
        <v>200</v>
      </c>
      <c r="P16" s="200"/>
      <c r="Q16" s="200"/>
      <c r="S16" s="108">
        <f>SUM($H$2:$H$64)</f>
        <v>0</v>
      </c>
      <c r="T16" s="103">
        <f t="shared" si="8"/>
        <v>0</v>
      </c>
      <c r="U16" s="103" t="e">
        <f t="shared" si="6"/>
        <v>#DIV/0!</v>
      </c>
      <c r="W16" s="200" t="str">
        <f>O56</f>
        <v>Postnatal pathway</v>
      </c>
      <c r="X16" s="200"/>
      <c r="Y16" s="200"/>
      <c r="Z16" s="105">
        <f>Postnatal!O4</f>
        <v>0</v>
      </c>
      <c r="AA16" s="108">
        <f>S56</f>
        <v>0</v>
      </c>
      <c r="AB16" s="103">
        <f t="shared" si="9"/>
        <v>0</v>
      </c>
      <c r="AC16" s="103" t="e">
        <f t="shared" si="7"/>
        <v>#DIV/0!</v>
      </c>
    </row>
    <row r="17" spans="2:29">
      <c r="B17" t="s">
        <v>160</v>
      </c>
      <c r="C17" t="s">
        <v>157</v>
      </c>
      <c r="D17">
        <f>'MW-led Intrapartum'!W10</f>
        <v>0</v>
      </c>
      <c r="F17" s="103">
        <f>D17*'Emission Factors'!C$6*2</f>
        <v>0</v>
      </c>
      <c r="K17" s="103">
        <f t="shared" si="10"/>
        <v>0</v>
      </c>
      <c r="L17" t="e">
        <f t="shared" si="11"/>
        <v>#DIV/0!</v>
      </c>
      <c r="O17" s="200" t="s">
        <v>201</v>
      </c>
      <c r="P17" s="200"/>
      <c r="Q17" s="200"/>
      <c r="S17" s="108">
        <f>SUM($I$2:$I$44,$I$47:$I$64)</f>
        <v>0</v>
      </c>
      <c r="T17" s="103">
        <f t="shared" si="8"/>
        <v>0</v>
      </c>
      <c r="U17" s="103" t="e">
        <f t="shared" si="6"/>
        <v>#DIV/0!</v>
      </c>
      <c r="W17" s="200" t="str">
        <f>O70</f>
        <v>Infant feeding pathway</v>
      </c>
      <c r="X17" s="200"/>
      <c r="Y17" s="200"/>
      <c r="Z17" s="105">
        <f>R70</f>
        <v>0</v>
      </c>
      <c r="AA17" s="108">
        <f>S70</f>
        <v>0</v>
      </c>
      <c r="AB17" s="103">
        <f t="shared" si="9"/>
        <v>0</v>
      </c>
      <c r="AC17" s="103" t="e">
        <f t="shared" si="7"/>
        <v>#DIV/0!</v>
      </c>
    </row>
    <row r="18" spans="2:29">
      <c r="B18" t="s">
        <v>161</v>
      </c>
      <c r="C18" t="s">
        <v>157</v>
      </c>
      <c r="D18">
        <f>'MW-led Intrapartum'!T12</f>
        <v>0</v>
      </c>
      <c r="F18" s="103">
        <f>D18*'Emission Factors'!C$7*2</f>
        <v>0</v>
      </c>
      <c r="K18" s="103">
        <f t="shared" si="10"/>
        <v>0</v>
      </c>
      <c r="L18" t="e">
        <f t="shared" si="11"/>
        <v>#DIV/0!</v>
      </c>
      <c r="O18" s="200" t="s">
        <v>202</v>
      </c>
      <c r="P18" s="200"/>
      <c r="Q18" s="200"/>
      <c r="S18" s="108">
        <f>SUM($I$45:$I$46)</f>
        <v>0</v>
      </c>
      <c r="T18" s="103">
        <f t="shared" si="8"/>
        <v>0</v>
      </c>
      <c r="U18" s="103" t="e">
        <f t="shared" si="6"/>
        <v>#DIV/0!</v>
      </c>
      <c r="W18" s="200" t="str">
        <f>O82</f>
        <v>Hypertension &amp; pre-eclampsia pathway</v>
      </c>
      <c r="X18" s="200"/>
      <c r="Y18" s="200"/>
      <c r="Z18" s="105">
        <f>R82</f>
        <v>0</v>
      </c>
      <c r="AA18" s="108">
        <f>S82</f>
        <v>0</v>
      </c>
      <c r="AB18" s="103">
        <f t="shared" ref="AB18" si="12">AA18*0.001</f>
        <v>0</v>
      </c>
      <c r="AC18" s="103" t="e">
        <f t="shared" ref="AC18" si="13">AA18/$R$12</f>
        <v>#DIV/0!</v>
      </c>
    </row>
    <row r="19" spans="2:29">
      <c r="B19" t="s">
        <v>265</v>
      </c>
      <c r="C19" t="s">
        <v>157</v>
      </c>
      <c r="D19">
        <f>'MW-led Intrapartum'!O14</f>
        <v>0</v>
      </c>
      <c r="H19" s="103">
        <f>D19*'Emission Factors'!C$13</f>
        <v>0</v>
      </c>
      <c r="K19" s="103">
        <f t="shared" si="10"/>
        <v>0</v>
      </c>
      <c r="L19" t="e">
        <f t="shared" si="11"/>
        <v>#DIV/0!</v>
      </c>
      <c r="O19" s="200" t="s">
        <v>203</v>
      </c>
      <c r="P19" s="200"/>
      <c r="Q19" s="200"/>
      <c r="S19" s="108">
        <f>SUM($J$2:$J$64)</f>
        <v>0</v>
      </c>
      <c r="T19" s="103">
        <f t="shared" si="8"/>
        <v>0</v>
      </c>
      <c r="U19" s="103" t="e">
        <f t="shared" si="6"/>
        <v>#DIV/0!</v>
      </c>
      <c r="W19" s="200" t="str">
        <f>O95</f>
        <v>Pelvic floor pathway</v>
      </c>
      <c r="X19" s="200"/>
      <c r="Y19" s="200"/>
      <c r="Z19" s="105">
        <f>R95</f>
        <v>0</v>
      </c>
      <c r="AA19" s="108">
        <f>S95</f>
        <v>0</v>
      </c>
      <c r="AB19" s="103">
        <f t="shared" si="9"/>
        <v>0</v>
      </c>
      <c r="AC19" s="103" t="e">
        <f t="shared" si="7"/>
        <v>#DIV/0!</v>
      </c>
    </row>
    <row r="20" spans="2:29">
      <c r="B20" t="s">
        <v>163</v>
      </c>
      <c r="C20" t="s">
        <v>157</v>
      </c>
      <c r="D20">
        <f>'MW-led Intrapartum'!M10</f>
        <v>0</v>
      </c>
      <c r="E20">
        <f>'MW-led Intrapartum'!T14</f>
        <v>0</v>
      </c>
      <c r="H20" s="103">
        <f>E20*'Emission Factors'!C$8</f>
        <v>0</v>
      </c>
      <c r="K20" s="103">
        <f t="shared" ref="K20:K21" si="14">SUM(F20:J20)</f>
        <v>0</v>
      </c>
      <c r="L20" t="e">
        <f t="shared" ref="L20:L21" si="15">K20/D20</f>
        <v>#DIV/0!</v>
      </c>
      <c r="O20" s="200" t="s">
        <v>196</v>
      </c>
      <c r="P20" s="200"/>
      <c r="Q20" s="200"/>
      <c r="S20" s="108">
        <f>SUM(S14:S19)</f>
        <v>0</v>
      </c>
      <c r="T20" s="103">
        <f t="shared" ref="T20" si="16">SUM(T14:T19)</f>
        <v>0</v>
      </c>
      <c r="U20" s="103" t="e">
        <f t="shared" si="6"/>
        <v>#DIV/0!</v>
      </c>
      <c r="W20" s="200" t="s">
        <v>196</v>
      </c>
      <c r="X20" s="200"/>
      <c r="Y20" s="200"/>
      <c r="AA20" s="108">
        <f>SUM(AA14:AA19)</f>
        <v>0</v>
      </c>
      <c r="AB20" s="103">
        <f>SUM(AB14:AB19)</f>
        <v>0</v>
      </c>
      <c r="AC20" s="103" t="e">
        <f t="shared" si="7"/>
        <v>#DIV/0!</v>
      </c>
    </row>
    <row r="21" spans="2:29">
      <c r="B21" t="s">
        <v>19</v>
      </c>
      <c r="C21" t="s">
        <v>157</v>
      </c>
      <c r="D21">
        <f>'MW-led Intrapartum'!Q16</f>
        <v>0</v>
      </c>
      <c r="J21" s="104">
        <f>D21*'Emission Factors'!$C$9</f>
        <v>0</v>
      </c>
      <c r="K21" s="103">
        <f t="shared" si="14"/>
        <v>0</v>
      </c>
      <c r="L21" t="e">
        <f t="shared" si="15"/>
        <v>#DIV/0!</v>
      </c>
      <c r="W21" s="105"/>
      <c r="X21" s="105"/>
      <c r="Y21" s="105"/>
      <c r="AA21" s="103"/>
      <c r="AB21" s="103"/>
      <c r="AC21" s="103"/>
    </row>
    <row r="22" spans="2:29">
      <c r="B22" t="s">
        <v>164</v>
      </c>
      <c r="C22" t="s">
        <v>157</v>
      </c>
      <c r="D22">
        <f>'MW-led Intrapartum'!W16</f>
        <v>0</v>
      </c>
      <c r="J22">
        <f>D22*'Emission Factors'!C$17</f>
        <v>0</v>
      </c>
      <c r="K22" s="103">
        <f t="shared" ref="K22:K44" si="17">SUM(F22:J22)</f>
        <v>0</v>
      </c>
      <c r="L22" t="e">
        <f t="shared" ref="L22:L44" si="18">K22/D22</f>
        <v>#DIV/0!</v>
      </c>
      <c r="R22" s="201" t="s">
        <v>198</v>
      </c>
      <c r="S22" s="201" t="s">
        <v>195</v>
      </c>
      <c r="T22" s="201" t="s">
        <v>197</v>
      </c>
      <c r="U22" s="201" t="s">
        <v>209</v>
      </c>
    </row>
    <row r="23" spans="2:29">
      <c r="B23" t="s">
        <v>159</v>
      </c>
      <c r="C23" t="s">
        <v>166</v>
      </c>
      <c r="D23">
        <f>'MW-led Intrapartum'!T22</f>
        <v>0</v>
      </c>
      <c r="F23" s="103">
        <f>D23*'Emission Factors'!C$5*2</f>
        <v>0</v>
      </c>
      <c r="K23" s="103">
        <f t="shared" si="17"/>
        <v>0</v>
      </c>
      <c r="L23" t="e">
        <f t="shared" si="18"/>
        <v>#DIV/0!</v>
      </c>
      <c r="R23" s="201"/>
      <c r="S23" s="201"/>
      <c r="T23" s="201"/>
      <c r="U23" s="201"/>
      <c r="Z23" s="201" t="s">
        <v>198</v>
      </c>
      <c r="AA23" s="201" t="s">
        <v>195</v>
      </c>
      <c r="AB23" s="201" t="s">
        <v>197</v>
      </c>
      <c r="AC23" s="201" t="s">
        <v>209</v>
      </c>
    </row>
    <row r="24" spans="2:29">
      <c r="B24" t="s">
        <v>160</v>
      </c>
      <c r="C24" t="s">
        <v>166</v>
      </c>
      <c r="D24">
        <f>'MW-led Intrapartum'!W22</f>
        <v>0</v>
      </c>
      <c r="F24" s="103">
        <f>D24*'Emission Factors'!C$6*2</f>
        <v>0</v>
      </c>
      <c r="K24" s="103">
        <f t="shared" si="17"/>
        <v>0</v>
      </c>
      <c r="L24" t="e">
        <f t="shared" si="18"/>
        <v>#DIV/0!</v>
      </c>
      <c r="R24" s="201"/>
      <c r="S24" s="201"/>
      <c r="T24" s="201"/>
      <c r="U24" s="201"/>
      <c r="Z24" s="201"/>
      <c r="AA24" s="201"/>
      <c r="AB24" s="201"/>
      <c r="AC24" s="201"/>
    </row>
    <row r="25" spans="2:29">
      <c r="B25" t="s">
        <v>161</v>
      </c>
      <c r="C25" t="s">
        <v>166</v>
      </c>
      <c r="D25">
        <f>'MW-led Intrapartum'!T24</f>
        <v>0</v>
      </c>
      <c r="F25" s="103">
        <f>D25*'Emission Factors'!C$7*2</f>
        <v>0</v>
      </c>
      <c r="K25" s="103">
        <f t="shared" si="17"/>
        <v>0</v>
      </c>
      <c r="L25" t="e">
        <f t="shared" si="18"/>
        <v>#DIV/0!</v>
      </c>
      <c r="R25" s="201"/>
      <c r="S25" s="201"/>
      <c r="T25" s="201"/>
      <c r="U25" s="201"/>
      <c r="Z25" s="201"/>
      <c r="AA25" s="201"/>
      <c r="AB25" s="201"/>
      <c r="AC25" s="201"/>
    </row>
    <row r="26" spans="2:29">
      <c r="B26" t="s">
        <v>265</v>
      </c>
      <c r="C26" t="s">
        <v>166</v>
      </c>
      <c r="D26">
        <f>'MW-led Intrapartum'!O26</f>
        <v>0</v>
      </c>
      <c r="H26" s="103">
        <f>D26*'Emission Factors'!C$13</f>
        <v>0</v>
      </c>
      <c r="K26" s="103">
        <f t="shared" ref="K26" si="19">SUM(F26:J26)</f>
        <v>0</v>
      </c>
      <c r="L26" t="e">
        <f t="shared" ref="L26" si="20">K26/D26</f>
        <v>#DIV/0!</v>
      </c>
      <c r="R26" s="201"/>
      <c r="S26" s="201"/>
      <c r="T26" s="201"/>
      <c r="U26" s="201"/>
      <c r="Z26" s="201"/>
      <c r="AA26" s="201"/>
      <c r="AB26" s="201"/>
      <c r="AC26" s="201"/>
    </row>
    <row r="27" spans="2:29">
      <c r="B27" t="s">
        <v>163</v>
      </c>
      <c r="C27" t="s">
        <v>166</v>
      </c>
      <c r="D27">
        <f>'MW-led Intrapartum'!T26</f>
        <v>0</v>
      </c>
      <c r="H27" s="103">
        <f>D27*'Emission Factors'!C$8</f>
        <v>0</v>
      </c>
      <c r="K27" s="103">
        <f t="shared" si="17"/>
        <v>0</v>
      </c>
      <c r="L27" t="e">
        <f t="shared" si="18"/>
        <v>#DIV/0!</v>
      </c>
      <c r="O27" s="200" t="s">
        <v>204</v>
      </c>
      <c r="P27" s="200"/>
      <c r="Q27" s="200"/>
      <c r="R27" s="105">
        <f>Antenatal!L4</f>
        <v>0</v>
      </c>
      <c r="S27" s="108">
        <f>SUM($K$2:$K$15)</f>
        <v>0</v>
      </c>
      <c r="T27" s="103">
        <f>S27*0.001</f>
        <v>0</v>
      </c>
      <c r="U27" s="103" t="e">
        <f>S27/$R$27</f>
        <v>#DIV/0!</v>
      </c>
      <c r="Z27" s="201"/>
      <c r="AA27" s="201"/>
      <c r="AB27" s="201"/>
      <c r="AC27" s="201"/>
    </row>
    <row r="28" spans="2:29">
      <c r="B28" t="s">
        <v>19</v>
      </c>
      <c r="C28" t="s">
        <v>166</v>
      </c>
      <c r="D28">
        <f>'MW-led Intrapartum'!Q28</f>
        <v>0</v>
      </c>
      <c r="E28">
        <f>'MW-led Intrapartum'!U28</f>
        <v>0</v>
      </c>
      <c r="J28" s="104">
        <f>D28*'Emission Factors'!$C$9</f>
        <v>0</v>
      </c>
      <c r="K28" s="103">
        <f t="shared" si="17"/>
        <v>0</v>
      </c>
      <c r="L28" t="e">
        <f t="shared" si="18"/>
        <v>#DIV/0!</v>
      </c>
      <c r="S28" s="108"/>
      <c r="T28" s="103"/>
      <c r="U28" s="103"/>
      <c r="W28" s="200" t="s">
        <v>204</v>
      </c>
      <c r="X28" s="200"/>
      <c r="Y28" s="200"/>
      <c r="Z28" s="105">
        <f>R27</f>
        <v>0</v>
      </c>
      <c r="AA28" s="108">
        <f>SUM($K$2:$K$15)</f>
        <v>0</v>
      </c>
      <c r="AB28" s="103">
        <f>AA28*0.001</f>
        <v>0</v>
      </c>
      <c r="AC28" s="103" t="e">
        <f>AA28/$Z$28</f>
        <v>#DIV/0!</v>
      </c>
    </row>
    <row r="29" spans="2:29">
      <c r="B29" t="s">
        <v>164</v>
      </c>
      <c r="C29" t="s">
        <v>166</v>
      </c>
      <c r="D29">
        <f>'MW-led Intrapartum'!W28</f>
        <v>0</v>
      </c>
      <c r="J29">
        <f>D29*'Emission Factors'!C$17</f>
        <v>0</v>
      </c>
      <c r="K29" s="103">
        <f t="shared" ref="K29" si="21">SUM(F29:J29)</f>
        <v>0</v>
      </c>
      <c r="L29" t="e">
        <f t="shared" ref="L29" si="22">K29/D29</f>
        <v>#DIV/0!</v>
      </c>
      <c r="O29" s="200" t="s">
        <v>39</v>
      </c>
      <c r="P29" s="200"/>
      <c r="Q29" s="200"/>
      <c r="S29" s="108">
        <f>SUM($F$2:F$15)</f>
        <v>0</v>
      </c>
      <c r="T29" s="103">
        <f>S29*0.001</f>
        <v>0</v>
      </c>
      <c r="U29" s="103" t="e">
        <f>S29/$R$12</f>
        <v>#DIV/0!</v>
      </c>
      <c r="X29" s="107" t="s">
        <v>145</v>
      </c>
      <c r="AA29" s="108"/>
      <c r="AB29" s="103"/>
      <c r="AC29" s="103"/>
    </row>
    <row r="30" spans="2:29">
      <c r="B30" t="s">
        <v>155</v>
      </c>
      <c r="C30" t="s">
        <v>148</v>
      </c>
      <c r="D30">
        <f>'MW-led Intrapartum'!M34</f>
        <v>0</v>
      </c>
      <c r="G30" s="103">
        <f>D30*'Emission Factors'!C$5*2</f>
        <v>0</v>
      </c>
      <c r="K30" s="103">
        <f t="shared" si="17"/>
        <v>0</v>
      </c>
      <c r="L30" t="e">
        <f t="shared" si="18"/>
        <v>#DIV/0!</v>
      </c>
      <c r="O30" s="200" t="s">
        <v>199</v>
      </c>
      <c r="P30" s="200"/>
      <c r="Q30" s="200"/>
      <c r="S30" s="108">
        <f>SUM($G$2:$G$15)</f>
        <v>0</v>
      </c>
      <c r="T30" s="103">
        <f t="shared" ref="T30:T32" si="23">S30*0.001</f>
        <v>0</v>
      </c>
      <c r="U30" s="103" t="e">
        <f>S30/$R$12</f>
        <v>#DIV/0!</v>
      </c>
      <c r="W30" s="200" t="str">
        <f>C2</f>
        <v>Mail</v>
      </c>
      <c r="X30" s="200"/>
      <c r="Y30" s="200"/>
      <c r="Z30" s="105" t="e">
        <f>$Z$28*Antenatal!$R$14/SUM(Antenatal!$R$14:$R$20)</f>
        <v>#DIV/0!</v>
      </c>
      <c r="AA30" s="108" t="e">
        <f>$K$2+SUM($K$9:$K$15)*Antenatal!$R$14/SUM(Antenatal!$R$14:$R$20)</f>
        <v>#DIV/0!</v>
      </c>
      <c r="AB30" s="103" t="e">
        <f>AA30*0.001</f>
        <v>#DIV/0!</v>
      </c>
      <c r="AC30" s="103" t="e">
        <f>AA30/$R$12</f>
        <v>#DIV/0!</v>
      </c>
    </row>
    <row r="31" spans="2:29">
      <c r="B31" t="s">
        <v>265</v>
      </c>
      <c r="C31" t="s">
        <v>148</v>
      </c>
      <c r="D31">
        <f>'MW-led Intrapartum'!U34</f>
        <v>0</v>
      </c>
      <c r="G31" s="103"/>
      <c r="H31" s="103"/>
      <c r="I31">
        <f>SUM(D31*'Emission Factors'!C14)</f>
        <v>0</v>
      </c>
      <c r="K31" s="103">
        <f t="shared" si="17"/>
        <v>0</v>
      </c>
      <c r="O31" s="200" t="s">
        <v>200</v>
      </c>
      <c r="P31" s="200"/>
      <c r="Q31" s="200"/>
      <c r="S31" s="108">
        <f>SUM($H$2:$H$15)</f>
        <v>0</v>
      </c>
      <c r="T31" s="103">
        <f t="shared" si="23"/>
        <v>0</v>
      </c>
      <c r="U31" s="103" t="e">
        <f>S31/$R$12</f>
        <v>#DIV/0!</v>
      </c>
      <c r="W31" s="200" t="str">
        <f>C3</f>
        <v>email</v>
      </c>
      <c r="X31" s="200"/>
      <c r="Y31" s="200"/>
      <c r="Z31" s="105" t="e">
        <f>$Z$28*Antenatal!$R$16/SUM(Antenatal!$R$14:$R$20)</f>
        <v>#DIV/0!</v>
      </c>
      <c r="AA31" s="108" t="e">
        <f>$K$3+SUM($K$9:$K$15)*Antenatal!$R$16/SUM(Antenatal!$R$14:$R$20)</f>
        <v>#DIV/0!</v>
      </c>
      <c r="AB31" s="103" t="e">
        <f t="shared" ref="AB31:AB33" si="24">AA31*0.001</f>
        <v>#DIV/0!</v>
      </c>
      <c r="AC31" s="103" t="e">
        <f>AA31/$R$12</f>
        <v>#DIV/0!</v>
      </c>
    </row>
    <row r="32" spans="2:29">
      <c r="B32" t="s">
        <v>19</v>
      </c>
      <c r="C32" t="s">
        <v>148</v>
      </c>
      <c r="D32">
        <f>'MW-led Intrapartum'!Q36</f>
        <v>0</v>
      </c>
      <c r="E32">
        <f>'MW-led Intrapartum'!U36</f>
        <v>0</v>
      </c>
      <c r="J32" s="104">
        <f>D32*'Emission Factors'!$C$9</f>
        <v>0</v>
      </c>
      <c r="K32" s="103">
        <f t="shared" ref="K32:K37" si="25">SUM(F32:J32)</f>
        <v>0</v>
      </c>
      <c r="L32" t="e">
        <f t="shared" ref="L32:L37" si="26">K32/D32</f>
        <v>#DIV/0!</v>
      </c>
      <c r="O32" s="200" t="s">
        <v>201</v>
      </c>
      <c r="P32" s="200"/>
      <c r="Q32" s="200"/>
      <c r="S32" s="108">
        <f>SUM($I$2:$I$15)</f>
        <v>0</v>
      </c>
      <c r="T32" s="103">
        <f t="shared" si="23"/>
        <v>0</v>
      </c>
      <c r="U32" s="103" t="e">
        <f>S32/$R$12</f>
        <v>#DIV/0!</v>
      </c>
      <c r="W32" s="200" t="str">
        <f>C4</f>
        <v>DH</v>
      </c>
      <c r="X32" s="200"/>
      <c r="Y32" s="200"/>
      <c r="Z32" s="105" t="e">
        <f>$Z$28*Antenatal!$R$18/SUM(Antenatal!$R$14:$R$20)</f>
        <v>#DIV/0!</v>
      </c>
      <c r="AA32" s="108" t="e">
        <f>$K$4+SUM($K$9:$K$15)*Antenatal!$R$18/SUM(Antenatal!$R$14:$R$20)</f>
        <v>#DIV/0!</v>
      </c>
      <c r="AB32" s="103" t="e">
        <f t="shared" si="24"/>
        <v>#DIV/0!</v>
      </c>
      <c r="AC32" s="103" t="e">
        <f>AA32/$R$12</f>
        <v>#DIV/0!</v>
      </c>
    </row>
    <row r="33" spans="1:29">
      <c r="B33" t="s">
        <v>164</v>
      </c>
      <c r="C33" t="s">
        <v>148</v>
      </c>
      <c r="D33">
        <f>'MW-led Intrapartum'!W36</f>
        <v>0</v>
      </c>
      <c r="J33">
        <f>D33*'Emission Factors'!C$17</f>
        <v>0</v>
      </c>
      <c r="K33" s="103">
        <f t="shared" si="25"/>
        <v>0</v>
      </c>
      <c r="L33" t="e">
        <f t="shared" si="26"/>
        <v>#DIV/0!</v>
      </c>
      <c r="O33" s="200" t="s">
        <v>204</v>
      </c>
      <c r="P33" s="200"/>
      <c r="Q33" s="200"/>
      <c r="S33" s="108">
        <f>SUM(S29:S32)</f>
        <v>0</v>
      </c>
      <c r="T33" s="103">
        <f>SUM(T29:T32)</f>
        <v>0</v>
      </c>
      <c r="U33" s="103" t="e">
        <f>S33/$R$27</f>
        <v>#DIV/0!</v>
      </c>
      <c r="W33" s="200" t="str">
        <f>C8</f>
        <v>DH</v>
      </c>
      <c r="X33" s="200"/>
      <c r="Y33" s="200"/>
      <c r="Z33" s="105" t="e">
        <f>$Z$28*Antenatal!$R$20/SUM(Antenatal!$R$14:$R$20)</f>
        <v>#DIV/0!</v>
      </c>
      <c r="AA33" s="108" t="e">
        <f>$K$8+SUM($K$9:$K$15)*Antenatal!$R$20/SUM(Antenatal!$R$14:$R$20)</f>
        <v>#DIV/0!</v>
      </c>
      <c r="AB33" s="103" t="e">
        <f t="shared" si="24"/>
        <v>#DIV/0!</v>
      </c>
      <c r="AC33" s="103" t="e">
        <f>AA33/$R$12</f>
        <v>#DIV/0!</v>
      </c>
    </row>
    <row r="34" spans="1:29">
      <c r="B34" t="s">
        <v>159</v>
      </c>
      <c r="C34" t="s">
        <v>167</v>
      </c>
      <c r="D34">
        <f>'OG-led Intrapartum'!S8</f>
        <v>0</v>
      </c>
      <c r="F34" s="103">
        <f>D34*'Emission Factors'!C$5*2</f>
        <v>0</v>
      </c>
      <c r="K34" s="103">
        <f t="shared" si="25"/>
        <v>0</v>
      </c>
      <c r="L34" t="e">
        <f t="shared" si="26"/>
        <v>#DIV/0!</v>
      </c>
      <c r="O34" s="105"/>
      <c r="P34" s="105"/>
      <c r="Q34" s="105"/>
      <c r="S34" s="103"/>
      <c r="T34" s="103"/>
      <c r="U34" s="103"/>
      <c r="W34" s="200" t="s">
        <v>211</v>
      </c>
      <c r="X34" s="200"/>
      <c r="Y34" s="200"/>
      <c r="Z34" s="105" t="e">
        <f>SUM(Z30:Z33)</f>
        <v>#DIV/0!</v>
      </c>
      <c r="AA34" s="108" t="e">
        <f>SUM(AA30:AA33)</f>
        <v>#DIV/0!</v>
      </c>
      <c r="AB34" s="103" t="e">
        <f>SUM(AB30:AB33)</f>
        <v>#DIV/0!</v>
      </c>
      <c r="AC34" s="103" t="e">
        <f>AA34/$Z$28</f>
        <v>#DIV/0!</v>
      </c>
    </row>
    <row r="35" spans="1:29">
      <c r="B35" t="s">
        <v>160</v>
      </c>
      <c r="C35" t="s">
        <v>167</v>
      </c>
      <c r="D35">
        <f>'OG-led Intrapartum'!W8</f>
        <v>0</v>
      </c>
      <c r="F35" s="103">
        <f>D35*'Emission Factors'!C$6*2</f>
        <v>0</v>
      </c>
      <c r="K35" s="103">
        <f t="shared" si="25"/>
        <v>0</v>
      </c>
      <c r="L35" t="e">
        <f t="shared" si="26"/>
        <v>#DIV/0!</v>
      </c>
      <c r="W35" s="105"/>
      <c r="X35" s="105"/>
      <c r="Y35" s="105"/>
      <c r="AA35" s="103"/>
      <c r="AB35" s="103"/>
      <c r="AC35" s="103"/>
    </row>
    <row r="36" spans="1:29">
      <c r="B36" t="s">
        <v>161</v>
      </c>
      <c r="C36" t="s">
        <v>167</v>
      </c>
      <c r="D36">
        <f>'OG-led Intrapartum'!AA8</f>
        <v>0</v>
      </c>
      <c r="F36" s="103">
        <f>D36*'Emission Factors'!C$7*2</f>
        <v>0</v>
      </c>
      <c r="K36" s="103">
        <f t="shared" si="25"/>
        <v>0</v>
      </c>
      <c r="L36" t="e">
        <f t="shared" si="26"/>
        <v>#DIV/0!</v>
      </c>
      <c r="R36" s="201" t="s">
        <v>198</v>
      </c>
      <c r="S36" s="201" t="s">
        <v>195</v>
      </c>
      <c r="T36" s="201" t="s">
        <v>197</v>
      </c>
      <c r="U36" s="201" t="s">
        <v>209</v>
      </c>
    </row>
    <row r="37" spans="1:29">
      <c r="B37" t="s">
        <v>265</v>
      </c>
      <c r="C37" t="s">
        <v>167</v>
      </c>
      <c r="D37">
        <f>'OG-led Intrapartum'!S10</f>
        <v>0</v>
      </c>
      <c r="H37" s="103">
        <f>D37*'Emission Factors'!C$13</f>
        <v>0</v>
      </c>
      <c r="K37" s="103">
        <f t="shared" si="25"/>
        <v>0</v>
      </c>
      <c r="L37" t="e">
        <f t="shared" si="26"/>
        <v>#DIV/0!</v>
      </c>
      <c r="R37" s="201"/>
      <c r="S37" s="201"/>
      <c r="T37" s="201"/>
      <c r="U37" s="201"/>
      <c r="Z37" s="201" t="s">
        <v>198</v>
      </c>
      <c r="AA37" s="201" t="s">
        <v>195</v>
      </c>
      <c r="AB37" s="201" t="s">
        <v>197</v>
      </c>
      <c r="AC37" s="201" t="s">
        <v>209</v>
      </c>
    </row>
    <row r="38" spans="1:29">
      <c r="B38" t="s">
        <v>163</v>
      </c>
      <c r="C38" t="s">
        <v>167</v>
      </c>
      <c r="D38">
        <f>'OG-led Intrapartum'!O4</f>
        <v>0</v>
      </c>
      <c r="E38">
        <f>'OG-led Intrapartum'!Y10</f>
        <v>0</v>
      </c>
      <c r="H38" s="103">
        <f>E38*'Emission Factors'!C$8</f>
        <v>0</v>
      </c>
      <c r="K38" s="103">
        <f t="shared" si="17"/>
        <v>0</v>
      </c>
      <c r="L38" t="e">
        <f t="shared" si="18"/>
        <v>#DIV/0!</v>
      </c>
      <c r="R38" s="201"/>
      <c r="S38" s="201"/>
      <c r="T38" s="201"/>
      <c r="U38" s="201"/>
      <c r="Z38" s="201"/>
      <c r="AA38" s="201"/>
      <c r="AB38" s="201"/>
      <c r="AC38" s="201"/>
    </row>
    <row r="39" spans="1:29">
      <c r="B39" t="s">
        <v>19</v>
      </c>
      <c r="C39" t="s">
        <v>167</v>
      </c>
      <c r="D39">
        <f>'OG-led Intrapartum'!U12</f>
        <v>0</v>
      </c>
      <c r="J39" s="104">
        <f>D39*'Emission Factors'!$C$9</f>
        <v>0</v>
      </c>
      <c r="K39" s="103">
        <f t="shared" si="17"/>
        <v>0</v>
      </c>
      <c r="L39" t="e">
        <f t="shared" si="18"/>
        <v>#DIV/0!</v>
      </c>
      <c r="R39" s="201"/>
      <c r="S39" s="201"/>
      <c r="T39" s="201"/>
      <c r="U39" s="201"/>
      <c r="Z39" s="201"/>
      <c r="AA39" s="201"/>
      <c r="AB39" s="201"/>
      <c r="AC39" s="201"/>
    </row>
    <row r="40" spans="1:29">
      <c r="B40" t="s">
        <v>24</v>
      </c>
      <c r="C40" t="s">
        <v>167</v>
      </c>
      <c r="D40">
        <f>'OG-led Intrapartum'!AA12</f>
        <v>0</v>
      </c>
      <c r="J40">
        <f>D40*'Emission Factors'!C$16</f>
        <v>0</v>
      </c>
      <c r="K40" s="103">
        <f t="shared" si="17"/>
        <v>0</v>
      </c>
      <c r="L40" t="e">
        <f t="shared" si="18"/>
        <v>#DIV/0!</v>
      </c>
      <c r="R40" s="201"/>
      <c r="S40" s="201"/>
      <c r="T40" s="201"/>
      <c r="U40" s="201"/>
      <c r="Z40" s="201"/>
      <c r="AA40" s="201"/>
      <c r="AB40" s="201"/>
      <c r="AC40" s="201"/>
    </row>
    <row r="41" spans="1:29">
      <c r="B41" t="s">
        <v>164</v>
      </c>
      <c r="C41" t="s">
        <v>167</v>
      </c>
      <c r="D41">
        <f>'OG-led Intrapartum'!U14</f>
        <v>0</v>
      </c>
      <c r="J41">
        <f>D41*'Emission Factors'!C$17</f>
        <v>0</v>
      </c>
      <c r="K41" s="103">
        <f t="shared" si="17"/>
        <v>0</v>
      </c>
      <c r="L41" t="e">
        <f t="shared" si="18"/>
        <v>#DIV/0!</v>
      </c>
      <c r="O41" s="200" t="s">
        <v>205</v>
      </c>
      <c r="P41" s="200"/>
      <c r="Q41" s="200"/>
      <c r="R41" s="105">
        <f>'MW-led Intrapartum'!O4+'OG-led Intrapartum'!O4</f>
        <v>0</v>
      </c>
      <c r="S41" s="108">
        <f>SUM($K$16:$K$46)</f>
        <v>0</v>
      </c>
      <c r="T41" s="103">
        <f>S41*0.001</f>
        <v>0</v>
      </c>
      <c r="U41" s="103" t="e">
        <f>S41/$R$41</f>
        <v>#DIV/0!</v>
      </c>
      <c r="Z41" s="201"/>
      <c r="AA41" s="201"/>
      <c r="AB41" s="201"/>
      <c r="AC41" s="201"/>
    </row>
    <row r="42" spans="1:29">
      <c r="B42" t="s">
        <v>168</v>
      </c>
      <c r="C42" t="s">
        <v>167</v>
      </c>
      <c r="D42">
        <f>'OG-led Intrapartum'!Y14</f>
        <v>0</v>
      </c>
      <c r="J42">
        <f>D42*'Emission Factors'!C$20</f>
        <v>0</v>
      </c>
      <c r="K42" s="103">
        <f t="shared" si="17"/>
        <v>0</v>
      </c>
      <c r="L42" t="e">
        <f t="shared" si="18"/>
        <v>#DIV/0!</v>
      </c>
      <c r="S42" s="108"/>
      <c r="T42" s="103"/>
      <c r="U42" s="103"/>
      <c r="W42" s="200" t="s">
        <v>205</v>
      </c>
      <c r="X42" s="200"/>
      <c r="Y42" s="200"/>
      <c r="Z42" s="105">
        <f>R41</f>
        <v>0</v>
      </c>
      <c r="AA42" s="108">
        <f>SUM($K$16:$K$46)</f>
        <v>0</v>
      </c>
      <c r="AB42" s="103">
        <f>AA42*0.001</f>
        <v>0</v>
      </c>
      <c r="AC42" t="e">
        <f>AA42/$Z42</f>
        <v>#DIV/0!</v>
      </c>
    </row>
    <row r="43" spans="1:29">
      <c r="B43" t="s">
        <v>169</v>
      </c>
      <c r="C43" t="s">
        <v>167</v>
      </c>
      <c r="D43">
        <f>'OG-led Intrapartum'!AA14</f>
        <v>0</v>
      </c>
      <c r="J43">
        <f>D43*'Emission Factors'!C$18</f>
        <v>0</v>
      </c>
      <c r="K43" s="103">
        <f t="shared" si="17"/>
        <v>0</v>
      </c>
      <c r="L43" t="e">
        <f t="shared" si="18"/>
        <v>#DIV/0!</v>
      </c>
      <c r="O43" s="200" t="s">
        <v>39</v>
      </c>
      <c r="P43" s="200"/>
      <c r="Q43" s="200"/>
      <c r="S43" s="108">
        <f>SUM($F$16:$F$46)</f>
        <v>0</v>
      </c>
      <c r="T43" s="103">
        <f>S43*0.001</f>
        <v>0</v>
      </c>
      <c r="U43" t="e">
        <f t="shared" ref="U43:U49" si="27">S43/$R$41</f>
        <v>#DIV/0!</v>
      </c>
      <c r="AA43" s="108"/>
      <c r="AB43" s="103"/>
      <c r="AC43" s="103"/>
    </row>
    <row r="44" spans="1:29">
      <c r="B44" t="s">
        <v>36</v>
      </c>
      <c r="C44" t="s">
        <v>167</v>
      </c>
      <c r="D44">
        <f>'OG-led Intrapartum'!S16</f>
        <v>0</v>
      </c>
      <c r="F44" s="103"/>
      <c r="H44" s="103"/>
      <c r="I44" s="103">
        <f>D44*'Emission Factors'!C$2</f>
        <v>0</v>
      </c>
      <c r="K44" s="103">
        <f t="shared" si="17"/>
        <v>0</v>
      </c>
      <c r="L44" t="e">
        <f t="shared" si="18"/>
        <v>#DIV/0!</v>
      </c>
      <c r="O44" s="200" t="s">
        <v>199</v>
      </c>
      <c r="P44" s="200"/>
      <c r="Q44" s="200"/>
      <c r="S44" s="108">
        <f>SUM($G$16:$G$46)</f>
        <v>0</v>
      </c>
      <c r="T44" s="103">
        <f t="shared" ref="T44:T48" si="28">S44*0.001</f>
        <v>0</v>
      </c>
      <c r="U44" t="e">
        <f t="shared" si="27"/>
        <v>#DIV/0!</v>
      </c>
      <c r="W44" s="200" t="s">
        <v>157</v>
      </c>
      <c r="X44" s="200"/>
      <c r="Y44" s="200"/>
      <c r="Z44" s="105">
        <f>'MW-led Intrapartum'!M10</f>
        <v>0</v>
      </c>
      <c r="AA44" s="108">
        <f>SUM($K$16:$K$22)</f>
        <v>0</v>
      </c>
      <c r="AB44" s="103">
        <f>AA44*0.001</f>
        <v>0</v>
      </c>
      <c r="AC44" t="e">
        <f t="shared" ref="AC44:AC48" si="29">AA44/$Z44</f>
        <v>#DIV/0!</v>
      </c>
    </row>
    <row r="45" spans="1:29">
      <c r="B45" t="s">
        <v>171</v>
      </c>
      <c r="C45" t="s">
        <v>167</v>
      </c>
      <c r="D45">
        <f>'OG-led Intrapartum'!R30</f>
        <v>0</v>
      </c>
      <c r="E45">
        <f>'OG-led Intrapartum'!W30</f>
        <v>0</v>
      </c>
      <c r="F45" s="103"/>
      <c r="H45" s="103"/>
      <c r="I45" s="103">
        <f>D45*E45*'Emission Factors'!C$23</f>
        <v>0</v>
      </c>
      <c r="K45" s="103">
        <f t="shared" ref="K45:K46" si="30">SUM(F45:J45)</f>
        <v>0</v>
      </c>
      <c r="L45" t="e">
        <f t="shared" ref="L45:L46" si="31">K45/D45</f>
        <v>#DIV/0!</v>
      </c>
      <c r="O45" s="200" t="s">
        <v>200</v>
      </c>
      <c r="P45" s="200"/>
      <c r="Q45" s="200"/>
      <c r="S45" s="108">
        <f>SUM($H$16:$H$46)</f>
        <v>0</v>
      </c>
      <c r="T45" s="103">
        <f t="shared" si="28"/>
        <v>0</v>
      </c>
      <c r="U45" t="e">
        <f t="shared" si="27"/>
        <v>#DIV/0!</v>
      </c>
      <c r="W45" s="200" t="s">
        <v>166</v>
      </c>
      <c r="X45" s="200"/>
      <c r="Y45" s="200"/>
      <c r="Z45" s="105">
        <f>'MW-led Intrapartum'!M22</f>
        <v>0</v>
      </c>
      <c r="AA45" s="108">
        <f>SUM($K$23:$K$29)</f>
        <v>0</v>
      </c>
      <c r="AB45" s="103">
        <f t="shared" ref="AB45:AB47" si="32">AA45*0.001</f>
        <v>0</v>
      </c>
      <c r="AC45" t="e">
        <f t="shared" si="29"/>
        <v>#DIV/0!</v>
      </c>
    </row>
    <row r="46" spans="1:29">
      <c r="B46" t="s">
        <v>172</v>
      </c>
      <c r="C46" t="s">
        <v>167</v>
      </c>
      <c r="D46">
        <f>'OG-led Intrapartum'!R32</f>
        <v>0</v>
      </c>
      <c r="E46">
        <f>'OG-led Intrapartum'!W32</f>
        <v>0</v>
      </c>
      <c r="F46" s="103"/>
      <c r="H46" s="103"/>
      <c r="I46" s="103">
        <f>D46*E46*'Emission Factors'!C$23</f>
        <v>0</v>
      </c>
      <c r="K46" s="103">
        <f t="shared" si="30"/>
        <v>0</v>
      </c>
      <c r="L46" t="e">
        <f t="shared" si="31"/>
        <v>#DIV/0!</v>
      </c>
      <c r="O46" s="200" t="s">
        <v>201</v>
      </c>
      <c r="P46" s="200"/>
      <c r="Q46" s="200"/>
      <c r="S46" s="108">
        <f>SUM($I$16:$I$44)</f>
        <v>0</v>
      </c>
      <c r="T46" s="103">
        <f t="shared" si="28"/>
        <v>0</v>
      </c>
      <c r="U46" t="e">
        <f t="shared" si="27"/>
        <v>#DIV/0!</v>
      </c>
      <c r="W46" s="200" t="s">
        <v>148</v>
      </c>
      <c r="X46" s="200"/>
      <c r="Y46" s="200"/>
      <c r="Z46" s="105">
        <f>'MW-led Intrapartum'!U34</f>
        <v>0</v>
      </c>
      <c r="AA46" s="108">
        <f>SUM($K$30:$K$33)</f>
        <v>0</v>
      </c>
      <c r="AB46" s="103">
        <f t="shared" si="32"/>
        <v>0</v>
      </c>
      <c r="AC46" t="e">
        <f t="shared" si="29"/>
        <v>#DIV/0!</v>
      </c>
    </row>
    <row r="47" spans="1:29">
      <c r="A47" t="s">
        <v>173</v>
      </c>
      <c r="C47" t="s">
        <v>147</v>
      </c>
      <c r="D47">
        <f>Postnatal!R7+Postnatal!R14</f>
        <v>0</v>
      </c>
      <c r="E47">
        <v>1</v>
      </c>
      <c r="F47" s="103">
        <f>D47*'Emission Factors'!C$5*2</f>
        <v>0</v>
      </c>
      <c r="H47" s="103">
        <f>D47*'Emission Factors'!C$15*E47</f>
        <v>0</v>
      </c>
      <c r="K47" s="103">
        <f t="shared" ref="K47:K49" si="33">SUM(F47:J47)</f>
        <v>0</v>
      </c>
      <c r="L47" t="e">
        <f t="shared" ref="L47:L49" si="34">K47/D47</f>
        <v>#DIV/0!</v>
      </c>
      <c r="O47" s="200" t="s">
        <v>202</v>
      </c>
      <c r="P47" s="200"/>
      <c r="Q47" s="200"/>
      <c r="S47" s="108">
        <f>SUM($I$45:$I$46)</f>
        <v>0</v>
      </c>
      <c r="T47" s="103">
        <f t="shared" si="28"/>
        <v>0</v>
      </c>
      <c r="U47" t="e">
        <f t="shared" si="27"/>
        <v>#DIV/0!</v>
      </c>
      <c r="W47" s="200" t="s">
        <v>208</v>
      </c>
      <c r="X47" s="200"/>
      <c r="Y47" s="200"/>
      <c r="Z47" s="105">
        <f>'OG-led Intrapartum'!O4</f>
        <v>0</v>
      </c>
      <c r="AA47" s="108">
        <f>SUM($K$34:$K$46)</f>
        <v>0</v>
      </c>
      <c r="AB47" s="103">
        <f t="shared" si="32"/>
        <v>0</v>
      </c>
      <c r="AC47" t="e">
        <f t="shared" si="29"/>
        <v>#DIV/0!</v>
      </c>
    </row>
    <row r="48" spans="1:29">
      <c r="C48" t="s">
        <v>148</v>
      </c>
      <c r="D48">
        <f>Postnatal!R9+Postnatal!R16+Postnatal!R23</f>
        <v>0</v>
      </c>
      <c r="G48" s="103">
        <f>D49*'Emission Factors'!C$5</f>
        <v>0</v>
      </c>
      <c r="K48" s="103">
        <f t="shared" si="33"/>
        <v>0</v>
      </c>
      <c r="L48" t="e">
        <f t="shared" si="34"/>
        <v>#DIV/0!</v>
      </c>
      <c r="O48" s="200" t="s">
        <v>252</v>
      </c>
      <c r="P48" s="200"/>
      <c r="Q48" s="200"/>
      <c r="S48" s="108">
        <f>SUM($J$16:$J$46)</f>
        <v>0</v>
      </c>
      <c r="T48" s="103">
        <f t="shared" si="28"/>
        <v>0</v>
      </c>
      <c r="U48" t="e">
        <f t="shared" si="27"/>
        <v>#DIV/0!</v>
      </c>
      <c r="W48" s="200" t="str">
        <f>W42</f>
        <v>Intrapartum pathway</v>
      </c>
      <c r="X48" s="200"/>
      <c r="Y48" s="200"/>
      <c r="Z48" s="105">
        <f>SUM(Z44:Z47)</f>
        <v>0</v>
      </c>
      <c r="AA48" s="108">
        <f>SUM(AA44:AA47)</f>
        <v>0</v>
      </c>
      <c r="AB48" s="103">
        <f>SUM(AB44:AB47)</f>
        <v>0</v>
      </c>
      <c r="AC48" t="e">
        <f t="shared" si="29"/>
        <v>#DIV/0!</v>
      </c>
    </row>
    <row r="49" spans="1:29">
      <c r="C49" t="s">
        <v>174</v>
      </c>
      <c r="D49">
        <f>Postnatal!R21</f>
        <v>0</v>
      </c>
      <c r="F49" s="103">
        <f>D49*'Emission Factors'!C$4*2</f>
        <v>0</v>
      </c>
      <c r="H49" s="103">
        <f>D49*'Emission Factors'!C$3</f>
        <v>0</v>
      </c>
      <c r="K49" s="103">
        <f t="shared" si="33"/>
        <v>0</v>
      </c>
      <c r="L49" t="e">
        <f t="shared" si="34"/>
        <v>#DIV/0!</v>
      </c>
      <c r="O49" s="200" t="str">
        <f>O41</f>
        <v>Intrapartum pathway</v>
      </c>
      <c r="P49" s="200"/>
      <c r="Q49" s="200"/>
      <c r="S49" s="108">
        <f>SUM(S43:S48)</f>
        <v>0</v>
      </c>
      <c r="T49" s="103">
        <f t="shared" ref="T49" si="35">SUM(T43:T48)</f>
        <v>0</v>
      </c>
      <c r="U49" s="103" t="e">
        <f t="shared" si="27"/>
        <v>#DIV/0!</v>
      </c>
      <c r="W49" s="105"/>
      <c r="X49" s="105"/>
      <c r="Y49" s="105"/>
      <c r="AA49" s="108"/>
      <c r="AB49" s="103"/>
      <c r="AC49" s="103"/>
    </row>
    <row r="50" spans="1:29">
      <c r="C50" t="s">
        <v>149</v>
      </c>
      <c r="D50">
        <f>Postnatal!R11+Postnatal!R18+Postnatal!R25</f>
        <v>0</v>
      </c>
      <c r="H50" s="103">
        <f>D50*'Emission Factors'!$C$12</f>
        <v>0</v>
      </c>
      <c r="K50" s="103">
        <f t="shared" ref="K50" si="36">SUM(F50:J50)</f>
        <v>0</v>
      </c>
      <c r="L50" t="e">
        <f t="shared" ref="L50" si="37">K50/D50</f>
        <v>#DIV/0!</v>
      </c>
      <c r="W50" s="105"/>
      <c r="X50" s="105"/>
      <c r="Y50" s="105"/>
      <c r="AA50" s="108"/>
      <c r="AB50" s="103"/>
      <c r="AC50" s="103"/>
    </row>
    <row r="51" spans="1:29">
      <c r="A51" t="s">
        <v>175</v>
      </c>
      <c r="B51" t="s">
        <v>176</v>
      </c>
      <c r="D51">
        <f>'Infant feeding'!Q22+0.5*'Infant feeding'!Q24</f>
        <v>0</v>
      </c>
      <c r="J51">
        <f>D51*'Emission Factors'!C$21</f>
        <v>0</v>
      </c>
      <c r="K51" s="103">
        <f t="shared" ref="K51" si="38">SUM(F51:J51)</f>
        <v>0</v>
      </c>
      <c r="L51" t="e">
        <f t="shared" ref="L51" si="39">K51/D51</f>
        <v>#DIV/0!</v>
      </c>
      <c r="R51" s="201" t="s">
        <v>198</v>
      </c>
      <c r="S51" s="201" t="s">
        <v>195</v>
      </c>
      <c r="T51" s="201" t="s">
        <v>197</v>
      </c>
      <c r="U51" s="201" t="s">
        <v>209</v>
      </c>
    </row>
    <row r="52" spans="1:29">
      <c r="B52" t="s">
        <v>181</v>
      </c>
      <c r="C52" t="s">
        <v>183</v>
      </c>
      <c r="D52">
        <f>'Infant feeding'!Q31</f>
        <v>0</v>
      </c>
      <c r="E52">
        <v>1</v>
      </c>
      <c r="H52" s="103">
        <f>D52*E52*'Emission Factors'!C$8</f>
        <v>0</v>
      </c>
      <c r="K52" s="103">
        <f t="shared" ref="K52:K53" si="40">SUM(F52:J52)</f>
        <v>0</v>
      </c>
      <c r="L52" t="e">
        <f t="shared" ref="L52:L53" si="41">K52/D52</f>
        <v>#DIV/0!</v>
      </c>
      <c r="R52" s="201"/>
      <c r="S52" s="201"/>
      <c r="T52" s="201"/>
      <c r="U52" s="201"/>
      <c r="Z52" s="201" t="s">
        <v>214</v>
      </c>
      <c r="AA52" s="201" t="s">
        <v>195</v>
      </c>
      <c r="AB52" s="201" t="s">
        <v>197</v>
      </c>
      <c r="AC52" s="201" t="s">
        <v>215</v>
      </c>
    </row>
    <row r="53" spans="1:29">
      <c r="C53" t="s">
        <v>182</v>
      </c>
      <c r="D53">
        <f>'Infant feeding'!Q34</f>
        <v>0</v>
      </c>
      <c r="E53">
        <v>1</v>
      </c>
      <c r="F53" s="103">
        <f>D53*'Emission Factors'!C$5*2</f>
        <v>0</v>
      </c>
      <c r="H53" s="103">
        <f>D53*'Emission Factors'!C$15*E53</f>
        <v>0</v>
      </c>
      <c r="K53" s="103">
        <f t="shared" si="40"/>
        <v>0</v>
      </c>
      <c r="L53" t="e">
        <f t="shared" si="41"/>
        <v>#DIV/0!</v>
      </c>
      <c r="R53" s="201"/>
      <c r="S53" s="201"/>
      <c r="T53" s="201"/>
      <c r="U53" s="201"/>
      <c r="Z53" s="201"/>
      <c r="AA53" s="201"/>
      <c r="AB53" s="201"/>
      <c r="AC53" s="201"/>
    </row>
    <row r="54" spans="1:29">
      <c r="A54" t="s">
        <v>184</v>
      </c>
      <c r="B54" t="s">
        <v>185</v>
      </c>
      <c r="D54">
        <f>Hypertension!X8</f>
        <v>0</v>
      </c>
      <c r="E54">
        <f>12*7</f>
        <v>84</v>
      </c>
      <c r="J54">
        <f>D54*E54*'Emission Factors'!C$19</f>
        <v>0</v>
      </c>
      <c r="K54" s="103">
        <f t="shared" ref="K54:K56" si="42">SUM(F54:J54)</f>
        <v>0</v>
      </c>
      <c r="L54" t="e">
        <f t="shared" ref="L54:L56" si="43">K54/D54</f>
        <v>#DIV/0!</v>
      </c>
      <c r="R54" s="201"/>
      <c r="S54" s="201"/>
      <c r="T54" s="201"/>
      <c r="U54" s="201"/>
      <c r="Z54" s="201"/>
      <c r="AA54" s="201"/>
      <c r="AB54" s="201"/>
      <c r="AC54" s="201"/>
    </row>
    <row r="55" spans="1:29">
      <c r="B55" t="s">
        <v>186</v>
      </c>
      <c r="D55">
        <f>Hypertension!AB8</f>
        <v>0</v>
      </c>
      <c r="J55">
        <f>D55*'Emission Factors'!C22</f>
        <v>0</v>
      </c>
      <c r="K55" s="103">
        <f t="shared" si="42"/>
        <v>0</v>
      </c>
      <c r="L55" t="e">
        <f t="shared" si="43"/>
        <v>#DIV/0!</v>
      </c>
      <c r="R55" s="201"/>
      <c r="S55" s="201"/>
      <c r="T55" s="201"/>
      <c r="U55" s="201"/>
      <c r="Z55" s="201"/>
      <c r="AA55" s="201"/>
      <c r="AB55" s="201"/>
      <c r="AC55" s="201"/>
    </row>
    <row r="56" spans="1:29">
      <c r="B56" t="s">
        <v>187</v>
      </c>
      <c r="C56" t="s">
        <v>183</v>
      </c>
      <c r="D56">
        <f>Hypertension!S12</f>
        <v>0</v>
      </c>
      <c r="E56">
        <f>Hypertension!X10</f>
        <v>0</v>
      </c>
      <c r="H56" s="103">
        <f>E56*'Emission Factors'!C$8</f>
        <v>0</v>
      </c>
      <c r="K56" s="103">
        <f t="shared" si="42"/>
        <v>0</v>
      </c>
      <c r="L56" t="e">
        <f t="shared" si="43"/>
        <v>#DIV/0!</v>
      </c>
      <c r="O56" s="200" t="s">
        <v>206</v>
      </c>
      <c r="P56" s="200"/>
      <c r="Q56" s="200"/>
      <c r="R56" s="105">
        <f>Postnatal!O4</f>
        <v>0</v>
      </c>
      <c r="S56" s="108">
        <f>SUM($K$47:$K$50)</f>
        <v>0</v>
      </c>
      <c r="T56" s="103">
        <f>S56*0.001</f>
        <v>0</v>
      </c>
      <c r="U56" s="103" t="e">
        <f>S56/$R$56</f>
        <v>#DIV/0!</v>
      </c>
      <c r="Z56" s="201"/>
      <c r="AA56" s="201"/>
      <c r="AB56" s="201"/>
      <c r="AC56" s="201"/>
    </row>
    <row r="57" spans="1:29">
      <c r="B57" t="s">
        <v>191</v>
      </c>
      <c r="D57">
        <f>Hypertension!V22</f>
        <v>0</v>
      </c>
      <c r="E57">
        <f>7*30</f>
        <v>210</v>
      </c>
      <c r="J57">
        <f>D57*E57*'Emission Factors'!C$19</f>
        <v>0</v>
      </c>
      <c r="K57" s="103">
        <f t="shared" ref="K57:K58" si="44">SUM(F57:J57)</f>
        <v>0</v>
      </c>
      <c r="L57" t="e">
        <f t="shared" ref="L57:L58" si="45">K57/D57</f>
        <v>#DIV/0!</v>
      </c>
      <c r="S57" s="108"/>
      <c r="T57" s="103"/>
      <c r="U57" s="103"/>
      <c r="W57" s="200" t="s">
        <v>206</v>
      </c>
      <c r="X57" s="200"/>
      <c r="Y57" s="200"/>
      <c r="Z57" s="109">
        <f>SUM(Postnatal!$R$7,Postnatal!$R$9,Postnatal!$R$11,Postnatal!$R$14,Postnatal!$R$16,Postnatal!$R$18,Postnatal!$R$21,Postnatal!$R$23,Postnatal!$R$25)</f>
        <v>0</v>
      </c>
      <c r="AA57" s="108">
        <f>SUM($K$47:$K$50)</f>
        <v>0</v>
      </c>
      <c r="AB57" s="103">
        <f>AA57*0.001</f>
        <v>0</v>
      </c>
      <c r="AC57" s="103" t="e">
        <f>AA57/$Z$57</f>
        <v>#DIV/0!</v>
      </c>
    </row>
    <row r="58" spans="1:29">
      <c r="B58" t="s">
        <v>192</v>
      </c>
      <c r="C58" t="s">
        <v>150</v>
      </c>
      <c r="D58">
        <f>Hypertension!Z26</f>
        <v>0</v>
      </c>
      <c r="F58" s="103">
        <f>D58*'Emission Factors'!C$4*2</f>
        <v>0</v>
      </c>
      <c r="H58" s="103">
        <f>D58*'Emission Factors'!C$3</f>
        <v>0</v>
      </c>
      <c r="K58" s="103">
        <f t="shared" si="44"/>
        <v>0</v>
      </c>
      <c r="L58" t="e">
        <f t="shared" si="45"/>
        <v>#DIV/0!</v>
      </c>
      <c r="O58" s="200" t="s">
        <v>39</v>
      </c>
      <c r="P58" s="200"/>
      <c r="Q58" s="200"/>
      <c r="S58" s="108">
        <f>SUM($F$47:$F$50)</f>
        <v>0</v>
      </c>
      <c r="T58" s="103">
        <f>S58*0.001</f>
        <v>0</v>
      </c>
      <c r="U58" s="103" t="e">
        <f t="shared" ref="U58:U63" si="46">S58/$R$56</f>
        <v>#DIV/0!</v>
      </c>
      <c r="X58" t="s">
        <v>145</v>
      </c>
      <c r="AA58" s="108"/>
      <c r="AB58" s="103"/>
      <c r="AC58" s="103"/>
    </row>
    <row r="59" spans="1:29">
      <c r="B59" t="s">
        <v>192</v>
      </c>
      <c r="C59" t="s">
        <v>147</v>
      </c>
      <c r="D59">
        <f>Hypertension!Z28</f>
        <v>0</v>
      </c>
      <c r="E59">
        <v>1</v>
      </c>
      <c r="F59" s="103">
        <f>D59*'Emission Factors'!C$5*2</f>
        <v>0</v>
      </c>
      <c r="H59" s="103">
        <f>D59*'Emission Factors'!C$15*E59</f>
        <v>0</v>
      </c>
      <c r="K59" s="103">
        <f t="shared" ref="K59" si="47">SUM(F59:J59)</f>
        <v>0</v>
      </c>
      <c r="L59" t="e">
        <f t="shared" ref="L59" si="48">K59/D59</f>
        <v>#DIV/0!</v>
      </c>
      <c r="O59" s="200" t="s">
        <v>199</v>
      </c>
      <c r="P59" s="200"/>
      <c r="Q59" s="200"/>
      <c r="S59" s="108">
        <f>SUM($G$47:$G$50)</f>
        <v>0</v>
      </c>
      <c r="T59" s="103">
        <f t="shared" ref="T59:T62" si="49">S59*0.001</f>
        <v>0</v>
      </c>
      <c r="U59" s="103" t="e">
        <f t="shared" si="46"/>
        <v>#DIV/0!</v>
      </c>
      <c r="W59" s="200" t="s">
        <v>212</v>
      </c>
      <c r="X59" s="200"/>
      <c r="Y59" s="200"/>
      <c r="Z59" s="109" t="e">
        <f>100*(Postnatal!$R$7+Postnatal!$R$14)/$Z$57</f>
        <v>#DIV/0!</v>
      </c>
      <c r="AA59" s="108">
        <f>K47</f>
        <v>0</v>
      </c>
      <c r="AB59" s="103">
        <f>AA59*0.001</f>
        <v>0</v>
      </c>
      <c r="AC59" t="e">
        <f>AA59/(0.01*Z59*$Z$57)</f>
        <v>#DIV/0!</v>
      </c>
    </row>
    <row r="60" spans="1:29">
      <c r="B60" t="s">
        <v>193</v>
      </c>
      <c r="C60" t="s">
        <v>147</v>
      </c>
      <c r="D60">
        <f>Hypertension!V30</f>
        <v>0</v>
      </c>
      <c r="E60">
        <v>0.5</v>
      </c>
      <c r="F60" s="103">
        <f>D60*'Emission Factors'!C$5*2</f>
        <v>0</v>
      </c>
      <c r="H60" s="103">
        <f>D60*'Emission Factors'!C$15*E60</f>
        <v>0</v>
      </c>
      <c r="I60" s="103">
        <f>D60*'Emission Factors'!C$2</f>
        <v>0</v>
      </c>
      <c r="K60" s="103">
        <f t="shared" ref="K60:K63" si="50">SUM(F60:J60)</f>
        <v>0</v>
      </c>
      <c r="L60" t="e">
        <f t="shared" ref="L60:L64" si="51">K60/D60</f>
        <v>#DIV/0!</v>
      </c>
      <c r="O60" s="200" t="s">
        <v>200</v>
      </c>
      <c r="P60" s="200"/>
      <c r="Q60" s="200"/>
      <c r="S60" s="108">
        <f>SUM($H$47:$H$50)</f>
        <v>0</v>
      </c>
      <c r="T60" s="103">
        <f t="shared" si="49"/>
        <v>0</v>
      </c>
      <c r="U60" s="103" t="e">
        <f t="shared" si="46"/>
        <v>#DIV/0!</v>
      </c>
      <c r="W60" s="200" t="s">
        <v>174</v>
      </c>
      <c r="X60" s="200"/>
      <c r="Y60" s="200"/>
      <c r="Z60" s="109" t="e">
        <f>100*Postnatal!$R$21/$Z$57</f>
        <v>#DIV/0!</v>
      </c>
      <c r="AA60" s="108">
        <f>K49</f>
        <v>0</v>
      </c>
      <c r="AB60" s="103">
        <f t="shared" ref="AB60:AB62" si="52">AA60*0.001</f>
        <v>0</v>
      </c>
      <c r="AC60" s="103" t="e">
        <f t="shared" ref="AC60:AC62" si="53">AA60/(0.01*Z60*$Z$57)</f>
        <v>#DIV/0!</v>
      </c>
    </row>
    <row r="61" spans="1:29">
      <c r="A61" t="s">
        <v>246</v>
      </c>
      <c r="B61" t="s">
        <v>247</v>
      </c>
      <c r="C61" t="s">
        <v>147</v>
      </c>
      <c r="D61">
        <f>'Pelvic floor'!N30+'Pelvic floor'!N32+'Pelvic floor'!N34</f>
        <v>0</v>
      </c>
      <c r="E61">
        <v>1</v>
      </c>
      <c r="F61" s="103">
        <f>D61*'Emission Factors'!C$5*2</f>
        <v>0</v>
      </c>
      <c r="H61" s="103">
        <f>D61*'Emission Factors'!C$15*E61</f>
        <v>0</v>
      </c>
      <c r="I61" s="103"/>
      <c r="K61" s="103">
        <f t="shared" si="50"/>
        <v>0</v>
      </c>
      <c r="L61" t="e">
        <f t="shared" si="51"/>
        <v>#DIV/0!</v>
      </c>
      <c r="O61" s="200" t="s">
        <v>201</v>
      </c>
      <c r="P61" s="200"/>
      <c r="Q61" s="200"/>
      <c r="S61" s="108">
        <f>SUM($I$47:$I$50)</f>
        <v>0</v>
      </c>
      <c r="T61" s="103">
        <f t="shared" si="49"/>
        <v>0</v>
      </c>
      <c r="U61" s="103" t="e">
        <f t="shared" si="46"/>
        <v>#DIV/0!</v>
      </c>
      <c r="W61" s="200" t="s">
        <v>148</v>
      </c>
      <c r="X61" s="200"/>
      <c r="Y61" s="200"/>
      <c r="Z61" s="109" t="e">
        <f>100*(Postnatal!$R$9+Postnatal!$R$16+Postnatal!$R$23)/$Z$57</f>
        <v>#DIV/0!</v>
      </c>
      <c r="AA61" s="108">
        <f>K48</f>
        <v>0</v>
      </c>
      <c r="AB61" s="103">
        <f t="shared" si="52"/>
        <v>0</v>
      </c>
      <c r="AC61" s="103" t="e">
        <f t="shared" si="53"/>
        <v>#DIV/0!</v>
      </c>
    </row>
    <row r="62" spans="1:29">
      <c r="B62" t="s">
        <v>247</v>
      </c>
      <c r="C62" t="s">
        <v>150</v>
      </c>
      <c r="D62">
        <f>'Pelvic floor'!N23+'Pelvic floor'!N25+'Pelvic floor'!N27</f>
        <v>0</v>
      </c>
      <c r="E62">
        <v>0.5</v>
      </c>
      <c r="F62" s="103">
        <f>D62*'Emission Factors'!C$4*2</f>
        <v>0</v>
      </c>
      <c r="H62" s="103">
        <f>D62*'Emission Factors'!C$3</f>
        <v>0</v>
      </c>
      <c r="I62" s="103"/>
      <c r="K62" s="103">
        <f t="shared" si="50"/>
        <v>0</v>
      </c>
      <c r="L62" t="e">
        <f t="shared" si="51"/>
        <v>#DIV/0!</v>
      </c>
      <c r="O62" s="200" t="s">
        <v>210</v>
      </c>
      <c r="P62" s="200"/>
      <c r="Q62" s="200"/>
      <c r="S62" s="108">
        <f>SUM($J$47:$J$50)</f>
        <v>0</v>
      </c>
      <c r="T62" s="103">
        <f t="shared" si="49"/>
        <v>0</v>
      </c>
      <c r="U62" s="103" t="e">
        <f t="shared" si="46"/>
        <v>#DIV/0!</v>
      </c>
      <c r="W62" s="200" t="s">
        <v>213</v>
      </c>
      <c r="X62" s="200"/>
      <c r="Y62" s="200"/>
      <c r="Z62" s="109" t="e">
        <f>100*(Postnatal!$R$11+Postnatal!$R$18+Postnatal!$R$25)/$Z$57</f>
        <v>#DIV/0!</v>
      </c>
      <c r="AA62" s="108">
        <f>K50</f>
        <v>0</v>
      </c>
      <c r="AB62" s="103">
        <f t="shared" si="52"/>
        <v>0</v>
      </c>
      <c r="AC62" s="103" t="e">
        <f t="shared" si="53"/>
        <v>#DIV/0!</v>
      </c>
    </row>
    <row r="63" spans="1:29">
      <c r="B63" t="s">
        <v>247</v>
      </c>
      <c r="C63" t="s">
        <v>148</v>
      </c>
      <c r="D63">
        <f>'Pelvic floor'!N37+'Pelvic floor'!N39+'Pelvic floor'!N41</f>
        <v>0</v>
      </c>
      <c r="E63">
        <v>1</v>
      </c>
      <c r="G63" s="103">
        <f>D63*'Emission Factors'!C$5</f>
        <v>0</v>
      </c>
      <c r="K63" s="103">
        <f t="shared" si="50"/>
        <v>0</v>
      </c>
      <c r="L63" t="e">
        <f t="shared" si="51"/>
        <v>#DIV/0!</v>
      </c>
      <c r="O63" s="200" t="str">
        <f>O56</f>
        <v>Postnatal pathway</v>
      </c>
      <c r="P63" s="200"/>
      <c r="Q63" s="200"/>
      <c r="S63" s="108">
        <f>SUM(S58:S62)</f>
        <v>0</v>
      </c>
      <c r="T63" s="103">
        <f>SUM(T58:T62)</f>
        <v>0</v>
      </c>
      <c r="U63" s="103" t="e">
        <f t="shared" si="46"/>
        <v>#DIV/0!</v>
      </c>
      <c r="W63" s="200" t="str">
        <f>W57</f>
        <v>Postnatal pathway</v>
      </c>
      <c r="X63" s="200"/>
      <c r="Y63" s="200"/>
      <c r="Z63" s="105" t="e">
        <f>SUM(Z59:Z62)</f>
        <v>#DIV/0!</v>
      </c>
      <c r="AA63" s="108">
        <f>SUM(AA59:AA62)</f>
        <v>0</v>
      </c>
      <c r="AB63" s="103">
        <f>SUM(AB59:AB62)</f>
        <v>0</v>
      </c>
      <c r="AC63" s="103" t="e">
        <f>AA63/$Z$57</f>
        <v>#DIV/0!</v>
      </c>
    </row>
    <row r="64" spans="1:29">
      <c r="B64" t="s">
        <v>36</v>
      </c>
      <c r="C64" t="s">
        <v>36</v>
      </c>
      <c r="D64">
        <f>'Pelvic floor'!Q32</f>
        <v>0</v>
      </c>
      <c r="E64">
        <v>0.5</v>
      </c>
      <c r="F64" s="103">
        <f>D64*'Emission Factors'!C$5*2</f>
        <v>0</v>
      </c>
      <c r="H64" s="103">
        <f>D64*'Emission Factors'!C$8*E64/24</f>
        <v>0</v>
      </c>
      <c r="I64" s="103">
        <f>D64*'Emission Factors'!C$2</f>
        <v>0</v>
      </c>
      <c r="K64" s="103">
        <f t="shared" ref="K64" si="54">SUM(F64:J64)</f>
        <v>0</v>
      </c>
      <c r="L64" t="e">
        <f t="shared" si="51"/>
        <v>#DIV/0!</v>
      </c>
      <c r="S64" s="108"/>
      <c r="T64" s="103"/>
      <c r="U64" s="103"/>
      <c r="W64" s="105"/>
      <c r="X64" s="105"/>
      <c r="Y64" s="105"/>
      <c r="Z64" s="108"/>
      <c r="AA64" s="108"/>
      <c r="AB64" s="103"/>
      <c r="AC64" s="103"/>
    </row>
    <row r="65" spans="15:29">
      <c r="R65" s="201" t="s">
        <v>198</v>
      </c>
      <c r="S65" s="201" t="s">
        <v>195</v>
      </c>
      <c r="T65" s="201" t="s">
        <v>197</v>
      </c>
      <c r="U65" s="201" t="s">
        <v>209</v>
      </c>
      <c r="AA65" s="108"/>
      <c r="AB65" s="103"/>
      <c r="AC65" s="103"/>
    </row>
    <row r="66" spans="15:29">
      <c r="R66" s="201"/>
      <c r="S66" s="201"/>
      <c r="T66" s="201"/>
      <c r="U66" s="201"/>
      <c r="Z66" s="106"/>
      <c r="AA66" s="106"/>
      <c r="AB66" s="106"/>
      <c r="AC66" s="106"/>
    </row>
    <row r="67" spans="15:29">
      <c r="R67" s="201"/>
      <c r="S67" s="201"/>
      <c r="T67" s="201"/>
      <c r="U67" s="201"/>
      <c r="Z67" s="106"/>
      <c r="AA67" s="106"/>
      <c r="AB67" s="106"/>
      <c r="AC67" s="106"/>
    </row>
    <row r="68" spans="15:29">
      <c r="R68" s="201"/>
      <c r="S68" s="201"/>
      <c r="T68" s="201"/>
      <c r="U68" s="201"/>
      <c r="Z68" s="106"/>
      <c r="AA68" s="106"/>
      <c r="AB68" s="106"/>
      <c r="AC68" s="106"/>
    </row>
    <row r="69" spans="15:29">
      <c r="R69" s="201"/>
      <c r="S69" s="201"/>
      <c r="T69" s="201"/>
      <c r="U69" s="201"/>
      <c r="Z69" s="106"/>
      <c r="AA69" s="106"/>
      <c r="AB69" s="106"/>
      <c r="AC69" s="106"/>
    </row>
    <row r="70" spans="15:29">
      <c r="O70" s="200" t="s">
        <v>100</v>
      </c>
      <c r="P70" s="200"/>
      <c r="Q70" s="200"/>
      <c r="R70" s="105">
        <f>'Infant feeding'!J4</f>
        <v>0</v>
      </c>
      <c r="S70" s="108">
        <f>SUM($K$51:$K$53)</f>
        <v>0</v>
      </c>
      <c r="T70" s="103">
        <f>S70*0.001</f>
        <v>0</v>
      </c>
      <c r="U70" s="103" t="e">
        <f>S70/$R$70</f>
        <v>#DIV/0!</v>
      </c>
      <c r="Z70" s="106"/>
      <c r="AA70" s="106"/>
      <c r="AB70" s="106"/>
      <c r="AC70" s="106"/>
    </row>
    <row r="71" spans="15:29">
      <c r="S71" s="108"/>
      <c r="T71" s="103"/>
      <c r="U71" s="103"/>
      <c r="AA71" s="108"/>
      <c r="AB71" s="103"/>
      <c r="AC71" s="103"/>
    </row>
    <row r="72" spans="15:29">
      <c r="O72" s="200" t="s">
        <v>39</v>
      </c>
      <c r="P72" s="200"/>
      <c r="Q72" s="200"/>
      <c r="S72" s="108">
        <f>SUM($F$51:$F$53)</f>
        <v>0</v>
      </c>
      <c r="T72" s="103">
        <f>S72*0.001</f>
        <v>0</v>
      </c>
      <c r="U72" s="103" t="e">
        <f>S72/$R$12</f>
        <v>#DIV/0!</v>
      </c>
      <c r="AA72" s="108"/>
      <c r="AB72" s="103"/>
      <c r="AC72" s="103"/>
    </row>
    <row r="73" spans="15:29">
      <c r="O73" s="200" t="s">
        <v>200</v>
      </c>
      <c r="P73" s="200"/>
      <c r="Q73" s="200"/>
      <c r="S73" s="108">
        <f>SUM($H$51:$H$53)</f>
        <v>0</v>
      </c>
      <c r="T73" s="103">
        <f t="shared" ref="T73:T74" si="55">S73*0.001</f>
        <v>0</v>
      </c>
      <c r="U73" s="103" t="e">
        <f>S73/$R$12</f>
        <v>#DIV/0!</v>
      </c>
      <c r="AA73" s="108"/>
      <c r="AB73" s="103"/>
      <c r="AC73" s="103"/>
    </row>
    <row r="74" spans="15:29">
      <c r="O74" s="200" t="s">
        <v>203</v>
      </c>
      <c r="P74" s="200"/>
      <c r="Q74" s="200"/>
      <c r="S74" s="108">
        <f>SUM($J$51:$J$53)</f>
        <v>0</v>
      </c>
      <c r="T74" s="103">
        <f t="shared" si="55"/>
        <v>0</v>
      </c>
      <c r="U74" s="103" t="e">
        <f>S74/$R$12</f>
        <v>#DIV/0!</v>
      </c>
      <c r="AA74" s="108"/>
      <c r="AB74" s="103"/>
      <c r="AC74" s="103"/>
    </row>
    <row r="75" spans="15:29">
      <c r="O75" s="200" t="str">
        <f>O70</f>
        <v>Infant feeding pathway</v>
      </c>
      <c r="P75" s="200"/>
      <c r="Q75" s="200"/>
      <c r="S75" s="108">
        <f>SUM(S72:S74)</f>
        <v>0</v>
      </c>
      <c r="T75" s="103">
        <f>SUM(T72:T74)</f>
        <v>0</v>
      </c>
      <c r="U75" s="103" t="e">
        <f>S75/$R$70</f>
        <v>#DIV/0!</v>
      </c>
      <c r="AA75" s="108"/>
      <c r="AB75" s="103"/>
      <c r="AC75" s="103"/>
    </row>
    <row r="76" spans="15:29">
      <c r="S76" s="108"/>
      <c r="T76" s="103"/>
      <c r="U76" s="103"/>
      <c r="Z76" s="108"/>
      <c r="AA76" s="108"/>
      <c r="AB76" s="103"/>
      <c r="AC76" s="103"/>
    </row>
    <row r="77" spans="15:29">
      <c r="R77" s="201" t="s">
        <v>198</v>
      </c>
      <c r="S77" s="201" t="s">
        <v>195</v>
      </c>
      <c r="T77" s="201" t="s">
        <v>197</v>
      </c>
      <c r="U77" s="201" t="s">
        <v>209</v>
      </c>
      <c r="W77" s="105"/>
      <c r="X77" s="105"/>
      <c r="Y77" s="105"/>
      <c r="Z77" s="108"/>
      <c r="AA77" s="108"/>
      <c r="AB77" s="103"/>
      <c r="AC77" s="103"/>
    </row>
    <row r="78" spans="15:29">
      <c r="R78" s="201"/>
      <c r="S78" s="201"/>
      <c r="T78" s="201"/>
      <c r="U78" s="201"/>
      <c r="W78" s="105"/>
      <c r="X78" s="105"/>
      <c r="Y78" s="105"/>
      <c r="Z78" s="108"/>
      <c r="AA78" s="108"/>
      <c r="AB78" s="103"/>
      <c r="AC78" s="103"/>
    </row>
    <row r="79" spans="15:29">
      <c r="R79" s="201"/>
      <c r="S79" s="201"/>
      <c r="T79" s="201"/>
      <c r="U79" s="201"/>
      <c r="AA79" s="108"/>
      <c r="AB79" s="103"/>
      <c r="AC79" s="103"/>
    </row>
    <row r="80" spans="15:29">
      <c r="R80" s="201"/>
      <c r="S80" s="201"/>
      <c r="T80" s="201"/>
      <c r="U80" s="201"/>
      <c r="Z80" s="106"/>
      <c r="AA80" s="106"/>
      <c r="AB80" s="106"/>
      <c r="AC80" s="106"/>
    </row>
    <row r="81" spans="15:29">
      <c r="R81" s="201"/>
      <c r="S81" s="201"/>
      <c r="T81" s="201"/>
      <c r="U81" s="201"/>
      <c r="Z81" s="106"/>
      <c r="AA81" s="106"/>
      <c r="AB81" s="106"/>
      <c r="AC81" s="106"/>
    </row>
    <row r="82" spans="15:29">
      <c r="O82" s="200" t="s">
        <v>207</v>
      </c>
      <c r="P82" s="200"/>
      <c r="Q82" s="200"/>
      <c r="R82" s="105">
        <f>Hypertension!P3</f>
        <v>0</v>
      </c>
      <c r="S82" s="108">
        <f>SUM($K$54:$K$60)</f>
        <v>0</v>
      </c>
      <c r="T82" s="103">
        <f>S82*0.001</f>
        <v>0</v>
      </c>
      <c r="U82" s="103" t="e">
        <f>S82/$R$82</f>
        <v>#DIV/0!</v>
      </c>
      <c r="Z82" s="106"/>
      <c r="AA82" s="106"/>
      <c r="AB82" s="106"/>
      <c r="AC82" s="106"/>
    </row>
    <row r="83" spans="15:29">
      <c r="S83" s="108"/>
      <c r="T83" s="103"/>
      <c r="U83" s="103"/>
      <c r="Z83" s="106"/>
      <c r="AA83" s="106"/>
      <c r="AB83" s="106"/>
      <c r="AC83" s="106"/>
    </row>
    <row r="84" spans="15:29">
      <c r="O84" s="200" t="s">
        <v>39</v>
      </c>
      <c r="P84" s="200"/>
      <c r="Q84" s="200"/>
      <c r="S84" s="108">
        <f>SUM($F$54:$F$60)</f>
        <v>0</v>
      </c>
      <c r="T84" s="103">
        <f>S84*0.001</f>
        <v>0</v>
      </c>
      <c r="U84" s="103" t="e">
        <f>S84/$R$12</f>
        <v>#DIV/0!</v>
      </c>
      <c r="Z84" s="106"/>
      <c r="AA84" s="106"/>
      <c r="AB84" s="106"/>
      <c r="AC84" s="106"/>
    </row>
    <row r="85" spans="15:29">
      <c r="O85" s="200" t="s">
        <v>200</v>
      </c>
      <c r="P85" s="200"/>
      <c r="Q85" s="200"/>
      <c r="S85" s="108">
        <f>SUM($H$54:$H$60)</f>
        <v>0</v>
      </c>
      <c r="T85" s="103">
        <f t="shared" ref="T85:T87" si="56">S85*0.001</f>
        <v>0</v>
      </c>
      <c r="U85" s="103" t="e">
        <f>S85/$R$12</f>
        <v>#DIV/0!</v>
      </c>
      <c r="AA85" s="108"/>
      <c r="AB85" s="103"/>
      <c r="AC85" s="103"/>
    </row>
    <row r="86" spans="15:29">
      <c r="O86" s="200" t="s">
        <v>201</v>
      </c>
      <c r="P86" s="200"/>
      <c r="Q86" s="200"/>
      <c r="S86" s="108">
        <f>SUM($I$54:$I$60)</f>
        <v>0</v>
      </c>
      <c r="T86" s="103">
        <f t="shared" si="56"/>
        <v>0</v>
      </c>
      <c r="U86" s="103" t="e">
        <f>S86/$R$12</f>
        <v>#DIV/0!</v>
      </c>
      <c r="AA86" s="108"/>
      <c r="AB86" s="103"/>
      <c r="AC86" s="103"/>
    </row>
    <row r="87" spans="15:29">
      <c r="O87" s="200" t="s">
        <v>48</v>
      </c>
      <c r="P87" s="200"/>
      <c r="Q87" s="200"/>
      <c r="S87" s="108">
        <f>SUM($J$54:$J$60)</f>
        <v>0</v>
      </c>
      <c r="T87" s="103">
        <f t="shared" si="56"/>
        <v>0</v>
      </c>
      <c r="U87" s="103" t="e">
        <f>S87/$R$12</f>
        <v>#DIV/0!</v>
      </c>
      <c r="AA87" s="108"/>
      <c r="AB87" s="103"/>
      <c r="AC87" s="103"/>
    </row>
    <row r="88" spans="15:29">
      <c r="O88" s="200" t="str">
        <f>O82</f>
        <v>Hypertension &amp; pre-eclampsia pathway</v>
      </c>
      <c r="P88" s="200"/>
      <c r="Q88" s="200"/>
      <c r="S88" s="108">
        <f>SUM(S84:S87)</f>
        <v>0</v>
      </c>
      <c r="T88" s="103">
        <f>SUM(T84:T87)</f>
        <v>0</v>
      </c>
      <c r="U88" s="103" t="e">
        <f>S88/$R$82</f>
        <v>#DIV/0!</v>
      </c>
      <c r="AA88" s="108"/>
      <c r="AB88" s="103"/>
      <c r="AC88" s="103"/>
    </row>
    <row r="89" spans="15:29">
      <c r="S89" s="108"/>
      <c r="T89" s="103"/>
      <c r="U89" s="103"/>
      <c r="AA89" s="108"/>
      <c r="AB89" s="103"/>
      <c r="AC89" s="103"/>
    </row>
    <row r="90" spans="15:29">
      <c r="R90" s="201" t="s">
        <v>198</v>
      </c>
      <c r="S90" s="201" t="s">
        <v>195</v>
      </c>
      <c r="T90" s="201" t="s">
        <v>197</v>
      </c>
      <c r="U90" s="201" t="s">
        <v>209</v>
      </c>
      <c r="AA90" s="108"/>
      <c r="AB90" s="103"/>
      <c r="AC90" s="103"/>
    </row>
    <row r="91" spans="15:29">
      <c r="R91" s="201"/>
      <c r="S91" s="201"/>
      <c r="T91" s="201"/>
      <c r="U91" s="201"/>
      <c r="AA91" s="108"/>
      <c r="AB91" s="103"/>
      <c r="AC91" s="103"/>
    </row>
    <row r="92" spans="15:29">
      <c r="R92" s="201"/>
      <c r="S92" s="201"/>
      <c r="T92" s="201"/>
      <c r="U92" s="201"/>
      <c r="Z92" s="108"/>
      <c r="AA92" s="108"/>
      <c r="AB92" s="103"/>
      <c r="AC92" s="103"/>
    </row>
    <row r="93" spans="15:29">
      <c r="R93" s="201"/>
      <c r="S93" s="201"/>
      <c r="T93" s="201"/>
      <c r="U93" s="201"/>
      <c r="AA93" s="108"/>
      <c r="AB93" s="103"/>
      <c r="AC93" s="103"/>
    </row>
    <row r="94" spans="15:29">
      <c r="R94" s="201"/>
      <c r="S94" s="201"/>
      <c r="T94" s="201"/>
      <c r="U94" s="201"/>
    </row>
    <row r="95" spans="15:29">
      <c r="O95" s="200" t="s">
        <v>249</v>
      </c>
      <c r="P95" s="200"/>
      <c r="Q95" s="200"/>
      <c r="R95" s="105">
        <f>SUM(D61:D63)</f>
        <v>0</v>
      </c>
      <c r="S95" s="108">
        <f>SUM($K$61:$K$64)</f>
        <v>0</v>
      </c>
      <c r="T95" s="103">
        <f>S95*0.001</f>
        <v>0</v>
      </c>
      <c r="U95" s="103" t="e">
        <f>S95/$R$95</f>
        <v>#DIV/0!</v>
      </c>
    </row>
    <row r="96" spans="15:29">
      <c r="S96" s="108"/>
      <c r="T96" s="103"/>
      <c r="U96" s="103"/>
    </row>
    <row r="97" spans="15:21">
      <c r="O97" s="200" t="s">
        <v>39</v>
      </c>
      <c r="P97" s="200"/>
      <c r="Q97" s="200"/>
      <c r="S97" s="108">
        <f>SUM($F$61:$F$64)</f>
        <v>0</v>
      </c>
      <c r="T97" s="103">
        <f>S97*0.001</f>
        <v>0</v>
      </c>
      <c r="U97" s="103" t="e">
        <f>S97/$R$12</f>
        <v>#DIV/0!</v>
      </c>
    </row>
    <row r="98" spans="15:21">
      <c r="O98" s="200" t="s">
        <v>155</v>
      </c>
      <c r="P98" s="200"/>
      <c r="Q98" s="200"/>
      <c r="S98" s="108">
        <f>SUM($G$61:$G$64)</f>
        <v>0</v>
      </c>
      <c r="T98" s="103">
        <f t="shared" ref="T98" si="57">S98*0.001</f>
        <v>0</v>
      </c>
      <c r="U98" s="103" t="e">
        <f>S98/$R$12</f>
        <v>#DIV/0!</v>
      </c>
    </row>
    <row r="99" spans="15:21">
      <c r="O99" s="200" t="s">
        <v>200</v>
      </c>
      <c r="P99" s="200"/>
      <c r="Q99" s="200"/>
      <c r="S99" s="108">
        <f>SUM($H$61:$H$64)</f>
        <v>0</v>
      </c>
      <c r="T99" s="103">
        <f t="shared" ref="T99:T101" si="58">S99*0.001</f>
        <v>0</v>
      </c>
      <c r="U99" s="103" t="e">
        <f>S99/$R$12</f>
        <v>#DIV/0!</v>
      </c>
    </row>
    <row r="100" spans="15:21">
      <c r="O100" s="200" t="s">
        <v>201</v>
      </c>
      <c r="P100" s="200"/>
      <c r="Q100" s="200"/>
      <c r="S100" s="108">
        <f>SUM($I$61:$I$64)</f>
        <v>0</v>
      </c>
      <c r="T100" s="103">
        <f t="shared" si="58"/>
        <v>0</v>
      </c>
      <c r="U100" s="103" t="e">
        <f>S100/$R$12</f>
        <v>#DIV/0!</v>
      </c>
    </row>
    <row r="101" spans="15:21">
      <c r="O101" s="200" t="s">
        <v>48</v>
      </c>
      <c r="P101" s="200"/>
      <c r="Q101" s="200"/>
      <c r="S101" s="108">
        <f>SUM($J$61:$J$64)</f>
        <v>0</v>
      </c>
      <c r="T101" s="103">
        <f t="shared" si="58"/>
        <v>0</v>
      </c>
      <c r="U101" s="103" t="e">
        <f>S101/$R$12</f>
        <v>#DIV/0!</v>
      </c>
    </row>
    <row r="102" spans="15:21">
      <c r="O102" s="200" t="str">
        <f>O95</f>
        <v>Pelvic floor pathway</v>
      </c>
      <c r="P102" s="200"/>
      <c r="Q102" s="200"/>
      <c r="S102" s="108">
        <f>SUM(S97:S101)</f>
        <v>0</v>
      </c>
      <c r="T102" s="103">
        <f>SUM(T97:T101)</f>
        <v>0</v>
      </c>
      <c r="U102" s="103" t="e">
        <f>S102/$R$95</f>
        <v>#DIV/0!</v>
      </c>
    </row>
  </sheetData>
  <mergeCells count="121">
    <mergeCell ref="O101:Q101"/>
    <mergeCell ref="O102:Q102"/>
    <mergeCell ref="W18:Y18"/>
    <mergeCell ref="O2:Q2"/>
    <mergeCell ref="R90:R94"/>
    <mergeCell ref="S90:S94"/>
    <mergeCell ref="T90:T94"/>
    <mergeCell ref="U90:U94"/>
    <mergeCell ref="O95:Q95"/>
    <mergeCell ref="O97:Q97"/>
    <mergeCell ref="O99:Q99"/>
    <mergeCell ref="O100:Q100"/>
    <mergeCell ref="O14:Q14"/>
    <mergeCell ref="O15:Q15"/>
    <mergeCell ref="O16:Q16"/>
    <mergeCell ref="O17:Q17"/>
    <mergeCell ref="O18:Q18"/>
    <mergeCell ref="O19:Q19"/>
    <mergeCell ref="T4:T11"/>
    <mergeCell ref="U4:U11"/>
    <mergeCell ref="O12:Q12"/>
    <mergeCell ref="S4:S11"/>
    <mergeCell ref="O30:Q30"/>
    <mergeCell ref="O31:Q31"/>
    <mergeCell ref="O32:Q32"/>
    <mergeCell ref="O33:Q33"/>
    <mergeCell ref="O20:Q20"/>
    <mergeCell ref="S22:S26"/>
    <mergeCell ref="T22:T26"/>
    <mergeCell ref="U22:U26"/>
    <mergeCell ref="O27:Q27"/>
    <mergeCell ref="O29:Q29"/>
    <mergeCell ref="R22:R26"/>
    <mergeCell ref="O45:Q45"/>
    <mergeCell ref="O46:Q46"/>
    <mergeCell ref="O47:Q47"/>
    <mergeCell ref="O48:Q48"/>
    <mergeCell ref="O49:Q49"/>
    <mergeCell ref="S51:S55"/>
    <mergeCell ref="S36:S40"/>
    <mergeCell ref="T36:T40"/>
    <mergeCell ref="U36:U40"/>
    <mergeCell ref="O41:Q41"/>
    <mergeCell ref="O43:Q43"/>
    <mergeCell ref="O44:Q44"/>
    <mergeCell ref="R36:R40"/>
    <mergeCell ref="U65:U69"/>
    <mergeCell ref="R65:R69"/>
    <mergeCell ref="T51:T55"/>
    <mergeCell ref="U51:U55"/>
    <mergeCell ref="O56:Q56"/>
    <mergeCell ref="O58:Q58"/>
    <mergeCell ref="O59:Q59"/>
    <mergeCell ref="O60:Q60"/>
    <mergeCell ref="R51:R55"/>
    <mergeCell ref="O85:Q85"/>
    <mergeCell ref="O86:Q86"/>
    <mergeCell ref="O87:Q87"/>
    <mergeCell ref="O88:Q88"/>
    <mergeCell ref="W2:Y2"/>
    <mergeCell ref="W16:Y16"/>
    <mergeCell ref="W17:Y17"/>
    <mergeCell ref="W19:Y19"/>
    <mergeCell ref="O75:Q75"/>
    <mergeCell ref="S77:S81"/>
    <mergeCell ref="T77:T81"/>
    <mergeCell ref="U77:U81"/>
    <mergeCell ref="O82:Q82"/>
    <mergeCell ref="O84:Q84"/>
    <mergeCell ref="R77:R81"/>
    <mergeCell ref="O70:Q70"/>
    <mergeCell ref="O72:Q72"/>
    <mergeCell ref="O73:Q73"/>
    <mergeCell ref="O74:Q74"/>
    <mergeCell ref="O61:Q61"/>
    <mergeCell ref="O62:Q62"/>
    <mergeCell ref="O63:Q63"/>
    <mergeCell ref="S65:S69"/>
    <mergeCell ref="T65:T69"/>
    <mergeCell ref="AB37:AB41"/>
    <mergeCell ref="AC37:AC41"/>
    <mergeCell ref="W42:Y42"/>
    <mergeCell ref="W44:Y44"/>
    <mergeCell ref="W45:Y45"/>
    <mergeCell ref="W46:Y46"/>
    <mergeCell ref="Z37:Z41"/>
    <mergeCell ref="AA37:AA41"/>
    <mergeCell ref="W34:Y34"/>
    <mergeCell ref="W59:Y59"/>
    <mergeCell ref="W60:Y60"/>
    <mergeCell ref="W61:Y61"/>
    <mergeCell ref="W62:Y62"/>
    <mergeCell ref="Z52:Z56"/>
    <mergeCell ref="W47:Y47"/>
    <mergeCell ref="W48:Y48"/>
    <mergeCell ref="AA52:AA56"/>
    <mergeCell ref="AB52:AB56"/>
    <mergeCell ref="O5:Q5"/>
    <mergeCell ref="W5:Y5"/>
    <mergeCell ref="O98:Q98"/>
    <mergeCell ref="AA23:AA27"/>
    <mergeCell ref="AB23:AB27"/>
    <mergeCell ref="AC23:AC27"/>
    <mergeCell ref="W28:Y28"/>
    <mergeCell ref="W30:Y30"/>
    <mergeCell ref="W31:Y31"/>
    <mergeCell ref="R4:R11"/>
    <mergeCell ref="Z4:Z11"/>
    <mergeCell ref="Z23:Z27"/>
    <mergeCell ref="W20:Y20"/>
    <mergeCell ref="AA4:AA11"/>
    <mergeCell ref="AB4:AB11"/>
    <mergeCell ref="AC4:AC11"/>
    <mergeCell ref="W12:Y12"/>
    <mergeCell ref="W14:Y14"/>
    <mergeCell ref="W15:Y15"/>
    <mergeCell ref="W32:Y32"/>
    <mergeCell ref="W33:Y33"/>
    <mergeCell ref="W63:Y63"/>
    <mergeCell ref="AC52:AC56"/>
    <mergeCell ref="W57:Y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64AD-9267-4CA0-8E99-77DCCAC5676C}">
  <sheetPr>
    <pageSetUpPr fitToPage="1"/>
  </sheetPr>
  <dimension ref="A1:F23"/>
  <sheetViews>
    <sheetView topLeftCell="A5" zoomScale="130" zoomScaleNormal="130" workbookViewId="0">
      <selection activeCell="I6" sqref="I6:L6"/>
    </sheetView>
  </sheetViews>
  <sheetFormatPr defaultColWidth="12.85546875" defaultRowHeight="12.75"/>
  <cols>
    <col min="1" max="1" width="27.7109375" style="15" customWidth="1"/>
    <col min="2" max="2" width="36" style="15" customWidth="1"/>
    <col min="3" max="3" width="15.28515625" style="15" customWidth="1"/>
    <col min="4" max="4" width="26.28515625" style="15" customWidth="1"/>
    <col min="5" max="5" width="54.7109375" style="15" customWidth="1"/>
    <col min="6" max="16384" width="12.85546875" style="15"/>
  </cols>
  <sheetData>
    <row r="1" spans="1:6" ht="27.75">
      <c r="A1" s="170" t="s">
        <v>47</v>
      </c>
      <c r="B1" s="170" t="s">
        <v>272</v>
      </c>
      <c r="C1" s="170" t="s">
        <v>27</v>
      </c>
      <c r="D1" s="170" t="s">
        <v>28</v>
      </c>
      <c r="E1" s="170" t="s">
        <v>29</v>
      </c>
      <c r="F1" s="14"/>
    </row>
    <row r="2" spans="1:6" ht="67.5">
      <c r="A2" s="17" t="s">
        <v>33</v>
      </c>
      <c r="B2" s="17" t="s">
        <v>36</v>
      </c>
      <c r="C2" s="171">
        <v>0.5</v>
      </c>
      <c r="D2" s="17" t="s">
        <v>34</v>
      </c>
      <c r="E2" s="17" t="s">
        <v>35</v>
      </c>
      <c r="F2" s="16"/>
    </row>
    <row r="3" spans="1:6" ht="27">
      <c r="A3" s="17" t="s">
        <v>37</v>
      </c>
      <c r="B3" s="17" t="s">
        <v>37</v>
      </c>
      <c r="C3" s="171">
        <v>1.1000000000000001</v>
      </c>
      <c r="D3" s="17" t="s">
        <v>38</v>
      </c>
      <c r="E3" s="17" t="s">
        <v>31</v>
      </c>
      <c r="F3" s="16"/>
    </row>
    <row r="4" spans="1:6" ht="27">
      <c r="A4" s="17" t="s">
        <v>39</v>
      </c>
      <c r="B4" s="17" t="s">
        <v>40</v>
      </c>
      <c r="C4" s="171">
        <v>0.56000000000000005</v>
      </c>
      <c r="D4" s="17" t="s">
        <v>41</v>
      </c>
      <c r="E4" s="17" t="s">
        <v>31</v>
      </c>
      <c r="F4" s="16"/>
    </row>
    <row r="5" spans="1:6" ht="27">
      <c r="A5" s="17" t="s">
        <v>39</v>
      </c>
      <c r="B5" s="17" t="s">
        <v>42</v>
      </c>
      <c r="C5" s="171">
        <v>2.9</v>
      </c>
      <c r="D5" s="17" t="s">
        <v>41</v>
      </c>
      <c r="E5" s="17" t="s">
        <v>31</v>
      </c>
      <c r="F5" s="16"/>
    </row>
    <row r="6" spans="1:6" ht="27">
      <c r="A6" s="17" t="s">
        <v>39</v>
      </c>
      <c r="B6" s="17" t="s">
        <v>43</v>
      </c>
      <c r="C6" s="171">
        <v>7.9</v>
      </c>
      <c r="D6" s="17" t="s">
        <v>41</v>
      </c>
      <c r="E6" s="17" t="s">
        <v>31</v>
      </c>
      <c r="F6" s="16"/>
    </row>
    <row r="7" spans="1:6" ht="27">
      <c r="A7" s="17" t="s">
        <v>39</v>
      </c>
      <c r="B7" s="17" t="s">
        <v>44</v>
      </c>
      <c r="C7" s="171">
        <v>36</v>
      </c>
      <c r="D7" s="17" t="s">
        <v>41</v>
      </c>
      <c r="E7" s="17" t="s">
        <v>31</v>
      </c>
      <c r="F7" s="16"/>
    </row>
    <row r="8" spans="1:6" ht="27">
      <c r="A8" s="17" t="s">
        <v>45</v>
      </c>
      <c r="B8" s="17" t="s">
        <v>279</v>
      </c>
      <c r="C8" s="171">
        <v>38</v>
      </c>
      <c r="D8" s="17" t="s">
        <v>46</v>
      </c>
      <c r="E8" s="17" t="s">
        <v>31</v>
      </c>
      <c r="F8" s="16"/>
    </row>
    <row r="9" spans="1:6" ht="25.5">
      <c r="A9" s="172" t="s">
        <v>19</v>
      </c>
      <c r="B9" s="172"/>
      <c r="C9" s="172">
        <v>237.33</v>
      </c>
      <c r="D9" s="172" t="s">
        <v>251</v>
      </c>
      <c r="E9" s="172" t="s">
        <v>278</v>
      </c>
    </row>
    <row r="10" spans="1:6" ht="15">
      <c r="A10" s="172" t="s">
        <v>261</v>
      </c>
      <c r="B10" s="173" t="s">
        <v>258</v>
      </c>
      <c r="C10" s="172">
        <v>0.28349999999999997</v>
      </c>
      <c r="D10" s="172" t="s">
        <v>254</v>
      </c>
      <c r="E10" s="172" t="s">
        <v>253</v>
      </c>
    </row>
    <row r="11" spans="1:6" ht="38.25">
      <c r="A11" s="172" t="s">
        <v>261</v>
      </c>
      <c r="B11" s="173" t="s">
        <v>259</v>
      </c>
      <c r="C11" s="172">
        <v>1.7000000000000001E-2</v>
      </c>
      <c r="D11" s="172" t="s">
        <v>255</v>
      </c>
      <c r="E11" s="172" t="s">
        <v>256</v>
      </c>
    </row>
    <row r="12" spans="1:6" ht="15">
      <c r="A12" s="172" t="s">
        <v>261</v>
      </c>
      <c r="B12" s="173" t="s">
        <v>260</v>
      </c>
      <c r="C12" s="172">
        <v>0.1</v>
      </c>
      <c r="D12" s="172" t="s">
        <v>257</v>
      </c>
      <c r="E12" s="172" t="s">
        <v>253</v>
      </c>
    </row>
    <row r="13" spans="1:6" ht="25.5">
      <c r="A13" s="172" t="s">
        <v>265</v>
      </c>
      <c r="B13" s="172"/>
      <c r="C13" s="172">
        <v>9.4</v>
      </c>
      <c r="D13" s="172"/>
      <c r="E13" s="172" t="s">
        <v>266</v>
      </c>
    </row>
    <row r="14" spans="1:6">
      <c r="A14" s="172" t="s">
        <v>270</v>
      </c>
      <c r="B14" s="172"/>
      <c r="C14" s="172">
        <v>5.93</v>
      </c>
      <c r="D14" s="172"/>
      <c r="E14" s="172" t="s">
        <v>271</v>
      </c>
    </row>
    <row r="15" spans="1:6">
      <c r="A15" s="172" t="s">
        <v>268</v>
      </c>
      <c r="B15" s="172" t="s">
        <v>268</v>
      </c>
      <c r="C15" s="174">
        <f>C8/24</f>
        <v>1.5833333333333333</v>
      </c>
      <c r="D15" s="172" t="s">
        <v>269</v>
      </c>
      <c r="E15" s="172" t="s">
        <v>280</v>
      </c>
    </row>
    <row r="16" spans="1:6" ht="13.5">
      <c r="A16" s="17" t="s">
        <v>48</v>
      </c>
      <c r="B16" s="17" t="s">
        <v>277</v>
      </c>
      <c r="C16" s="175">
        <v>0.74380000000000002</v>
      </c>
      <c r="D16" s="17" t="s">
        <v>136</v>
      </c>
      <c r="E16" s="176" t="s">
        <v>139</v>
      </c>
    </row>
    <row r="17" spans="1:5" ht="13.5">
      <c r="A17" s="17" t="s">
        <v>48</v>
      </c>
      <c r="B17" s="17" t="s">
        <v>276</v>
      </c>
      <c r="C17" s="175">
        <v>0.46379999999999999</v>
      </c>
      <c r="D17" s="17" t="s">
        <v>136</v>
      </c>
      <c r="E17" s="176" t="s">
        <v>139</v>
      </c>
    </row>
    <row r="18" spans="1:5" ht="13.5">
      <c r="A18" s="17" t="s">
        <v>48</v>
      </c>
      <c r="B18" s="17" t="s">
        <v>275</v>
      </c>
      <c r="C18" s="175">
        <v>0.25380000000000003</v>
      </c>
      <c r="D18" s="17" t="s">
        <v>136</v>
      </c>
      <c r="E18" s="176" t="s">
        <v>139</v>
      </c>
    </row>
    <row r="19" spans="1:5" ht="13.5">
      <c r="A19" s="17" t="s">
        <v>48</v>
      </c>
      <c r="B19" s="17" t="s">
        <v>273</v>
      </c>
      <c r="C19" s="175">
        <v>0.76280000000000003</v>
      </c>
      <c r="D19" s="17" t="s">
        <v>137</v>
      </c>
      <c r="E19" s="176" t="s">
        <v>139</v>
      </c>
    </row>
    <row r="20" spans="1:5" ht="13.5">
      <c r="A20" s="17" t="s">
        <v>48</v>
      </c>
      <c r="B20" s="17" t="s">
        <v>274</v>
      </c>
      <c r="C20" s="175">
        <v>0.75580000000000003</v>
      </c>
      <c r="D20" s="17" t="s">
        <v>138</v>
      </c>
      <c r="E20" s="176" t="s">
        <v>139</v>
      </c>
    </row>
    <row r="21" spans="1:5" ht="30">
      <c r="A21" s="17" t="s">
        <v>178</v>
      </c>
      <c r="B21" s="17" t="s">
        <v>178</v>
      </c>
      <c r="C21" s="175">
        <v>27.5</v>
      </c>
      <c r="D21" s="17" t="s">
        <v>179</v>
      </c>
      <c r="E21" s="202" t="s">
        <v>177</v>
      </c>
    </row>
    <row r="22" spans="1:5" ht="13.5">
      <c r="A22" s="17" t="s">
        <v>33</v>
      </c>
      <c r="B22" s="17" t="s">
        <v>190</v>
      </c>
      <c r="C22" s="175">
        <v>0.11600000000000001</v>
      </c>
      <c r="D22" s="17" t="s">
        <v>188</v>
      </c>
      <c r="E22" s="17" t="s">
        <v>189</v>
      </c>
    </row>
    <row r="23" spans="1:5" ht="27">
      <c r="A23" s="17" t="s">
        <v>30</v>
      </c>
      <c r="B23" s="17" t="s">
        <v>49</v>
      </c>
      <c r="C23" s="171">
        <v>22.427400000000002</v>
      </c>
      <c r="D23" s="17" t="s">
        <v>50</v>
      </c>
      <c r="E23" s="17" t="s">
        <v>32</v>
      </c>
    </row>
  </sheetData>
  <hyperlinks>
    <hyperlink ref="E21" r:id="rId1" location="app1-ijerph-19-06397" xr:uid="{1DD5B140-FA20-4D88-8C58-2C5B4615FAE9}"/>
  </hyperlinks>
  <pageMargins left="0.7" right="0.7" top="0.75" bottom="0.75" header="0.3" footer="0.3"/>
  <pageSetup paperSize="9" scale="5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Overview</vt:lpstr>
      <vt:lpstr>Antenatal</vt:lpstr>
      <vt:lpstr>MW-led Intrapartum</vt:lpstr>
      <vt:lpstr>OG-led Intrapartum</vt:lpstr>
      <vt:lpstr>Postnatal</vt:lpstr>
      <vt:lpstr>Infant feeding</vt:lpstr>
      <vt:lpstr>Hypertension</vt:lpstr>
      <vt:lpstr>Pelvic floor</vt:lpstr>
      <vt:lpstr>Results</vt:lpstr>
      <vt:lpstr>Calculations</vt:lpstr>
      <vt:lpstr>Emission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Moore</dc:creator>
  <cp:lastModifiedBy>Keith Moore</cp:lastModifiedBy>
  <cp:lastPrinted>2024-11-22T17:53:00Z</cp:lastPrinted>
  <dcterms:created xsi:type="dcterms:W3CDTF">2024-04-26T08:53:39Z</dcterms:created>
  <dcterms:modified xsi:type="dcterms:W3CDTF">2024-11-26T07:48:59Z</dcterms:modified>
</cp:coreProperties>
</file>